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SO101 - Bezbariérový výta..." sheetId="2" r:id="rId2"/>
    <sheet name="SO102 - Bezbariérové vstu..." sheetId="3" r:id="rId3"/>
    <sheet name="SO103 - Sociální zázemí s..." sheetId="4" r:id="rId4"/>
    <sheet name="SO104 - Zdravotně technic..." sheetId="5" r:id="rId5"/>
    <sheet name="SO105 - Vzduchotechnika" sheetId="6" r:id="rId6"/>
    <sheet name="SO106 - Silnoproudá elekt..." sheetId="7" r:id="rId7"/>
    <sheet name="SO107 - Slaboproudá elekt..." sheetId="8" r:id="rId8"/>
    <sheet name="VON - Vedlejší a ostatní ..." sheetId="9" r:id="rId9"/>
    <sheet name="Pokyny pro vyplnění" sheetId="10" r:id="rId10"/>
  </sheets>
  <definedNames>
    <definedName name="_xlnm.Print_Area" localSheetId="0">'Rekapitulace stavby'!$D$4:$AO$36,'Rekapitulace stavby'!$C$42:$AQ$63</definedName>
    <definedName name="_xlnm.Print_Titles" localSheetId="0">'Rekapitulace stavby'!$52:$52</definedName>
    <definedName name="_xlnm._FilterDatabase" localSheetId="1" hidden="1">'SO101 - Bezbariérový výta...'!$C$95:$K$378</definedName>
    <definedName name="_xlnm.Print_Area" localSheetId="1">'SO101 - Bezbariérový výta...'!$C$4:$J$39,'SO101 - Bezbariérový výta...'!$C$45:$J$77,'SO101 - Bezbariérový výta...'!$C$83:$K$378</definedName>
    <definedName name="_xlnm.Print_Titles" localSheetId="1">'SO101 - Bezbariérový výta...'!$95:$95</definedName>
    <definedName name="_xlnm._FilterDatabase" localSheetId="2" hidden="1">'SO102 - Bezbariérové vstu...'!$C$90:$K$191</definedName>
    <definedName name="_xlnm.Print_Area" localSheetId="2">'SO102 - Bezbariérové vstu...'!$C$4:$J$39,'SO102 - Bezbariérové vstu...'!$C$45:$J$72,'SO102 - Bezbariérové vstu...'!$C$78:$K$191</definedName>
    <definedName name="_xlnm.Print_Titles" localSheetId="2">'SO102 - Bezbariérové vstu...'!$90:$90</definedName>
    <definedName name="_xlnm._FilterDatabase" localSheetId="3" hidden="1">'SO103 - Sociální zázemí s...'!$C$92:$K$339</definedName>
    <definedName name="_xlnm.Print_Area" localSheetId="3">'SO103 - Sociální zázemí s...'!$C$4:$J$39,'SO103 - Sociální zázemí s...'!$C$45:$J$74,'SO103 - Sociální zázemí s...'!$C$80:$K$339</definedName>
    <definedName name="_xlnm.Print_Titles" localSheetId="3">'SO103 - Sociální zázemí s...'!$92:$92</definedName>
    <definedName name="_xlnm._FilterDatabase" localSheetId="4" hidden="1">'SO104 - Zdravotně technic...'!$C$83:$K$218</definedName>
    <definedName name="_xlnm.Print_Area" localSheetId="4">'SO104 - Zdravotně technic...'!$C$4:$J$39,'SO104 - Zdravotně technic...'!$C$45:$J$65,'SO104 - Zdravotně technic...'!$C$71:$K$218</definedName>
    <definedName name="_xlnm.Print_Titles" localSheetId="4">'SO104 - Zdravotně technic...'!$83:$83</definedName>
    <definedName name="_xlnm._FilterDatabase" localSheetId="5" hidden="1">'SO105 - Vzduchotechnika'!$C$82:$K$121</definedName>
    <definedName name="_xlnm.Print_Area" localSheetId="5">'SO105 - Vzduchotechnika'!$C$4:$J$39,'SO105 - Vzduchotechnika'!$C$45:$J$64,'SO105 - Vzduchotechnika'!$C$70:$K$121</definedName>
    <definedName name="_xlnm.Print_Titles" localSheetId="5">'SO105 - Vzduchotechnika'!$82:$82</definedName>
    <definedName name="_xlnm._FilterDatabase" localSheetId="6" hidden="1">'SO106 - Silnoproudá elekt...'!$C$80:$K$148</definedName>
    <definedName name="_xlnm.Print_Area" localSheetId="6">'SO106 - Silnoproudá elekt...'!$C$4:$J$39,'SO106 - Silnoproudá elekt...'!$C$45:$J$62,'SO106 - Silnoproudá elekt...'!$C$68:$K$148</definedName>
    <definedName name="_xlnm.Print_Titles" localSheetId="6">'SO106 - Silnoproudá elekt...'!$80:$80</definedName>
    <definedName name="_xlnm._FilterDatabase" localSheetId="7" hidden="1">'SO107 - Slaboproudá elekt...'!$C$79:$K$106</definedName>
    <definedName name="_xlnm.Print_Area" localSheetId="7">'SO107 - Slaboproudá elekt...'!$C$4:$J$39,'SO107 - Slaboproudá elekt...'!$C$45:$J$61,'SO107 - Slaboproudá elekt...'!$C$67:$K$106</definedName>
    <definedName name="_xlnm.Print_Titles" localSheetId="7">'SO107 - Slaboproudá elekt...'!$79:$79</definedName>
    <definedName name="_xlnm._FilterDatabase" localSheetId="8" hidden="1">'VON - Vedlejší a ostatní ...'!$C$82:$K$96</definedName>
    <definedName name="_xlnm.Print_Area" localSheetId="8">'VON - Vedlejší a ostatní ...'!$C$4:$J$39,'VON - Vedlejší a ostatní ...'!$C$45:$J$64,'VON - Vedlejší a ostatní ...'!$C$70:$K$96</definedName>
    <definedName name="_xlnm.Print_Titles" localSheetId="8">'VON - Vedlejší a ostatní ...'!$82:$82</definedName>
    <definedName name="_xlnm.Print_Area" localSheetId="9">'Pokyny pro vyplnění'!$B$2:$K$71,'Pokyny pro vyplnění'!$B$74:$K$118,'Pokyny pro vyplnění'!$B$121:$K$161,'Pokyny pro vyplnění'!$B$164:$K$218</definedName>
  </definedNames>
  <calcPr/>
</workbook>
</file>

<file path=xl/calcChain.xml><?xml version="1.0" encoding="utf-8"?>
<calcChain xmlns="http://schemas.openxmlformats.org/spreadsheetml/2006/main">
  <c i="9" l="1" r="J37"/>
  <c r="J36"/>
  <c i="1" r="AY62"/>
  <c i="9" r="J35"/>
  <c i="1" r="AX62"/>
  <c i="9" r="BI95"/>
  <c r="BH95"/>
  <c r="BG95"/>
  <c r="BF95"/>
  <c r="T95"/>
  <c r="T94"/>
  <c r="R95"/>
  <c r="R94"/>
  <c r="P95"/>
  <c r="P94"/>
  <c r="BI90"/>
  <c r="BH90"/>
  <c r="BG90"/>
  <c r="BF90"/>
  <c r="T90"/>
  <c r="T89"/>
  <c r="R90"/>
  <c r="R89"/>
  <c r="P90"/>
  <c r="P89"/>
  <c r="BI86"/>
  <c r="BH86"/>
  <c r="BG86"/>
  <c r="BF86"/>
  <c r="T86"/>
  <c r="T85"/>
  <c r="T84"/>
  <c r="T83"/>
  <c r="R86"/>
  <c r="R85"/>
  <c r="R84"/>
  <c r="R83"/>
  <c r="P86"/>
  <c r="P85"/>
  <c r="P84"/>
  <c r="P83"/>
  <c i="1" r="AU62"/>
  <c i="9" r="F77"/>
  <c r="E75"/>
  <c r="F52"/>
  <c r="E50"/>
  <c r="J24"/>
  <c r="E24"/>
  <c r="J55"/>
  <c r="J23"/>
  <c r="J21"/>
  <c r="E21"/>
  <c r="J79"/>
  <c r="J20"/>
  <c r="J18"/>
  <c r="E18"/>
  <c r="F55"/>
  <c r="J17"/>
  <c r="J15"/>
  <c r="E15"/>
  <c r="F79"/>
  <c r="J14"/>
  <c r="J12"/>
  <c r="J77"/>
  <c r="E7"/>
  <c r="E73"/>
  <c i="8" r="J37"/>
  <c r="J36"/>
  <c i="1" r="AY61"/>
  <c i="8" r="J35"/>
  <c i="1" r="AX61"/>
  <c i="8"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BI82"/>
  <c r="BH82"/>
  <c r="BG82"/>
  <c r="BF82"/>
  <c r="T82"/>
  <c r="R82"/>
  <c r="P82"/>
  <c r="F74"/>
  <c r="E72"/>
  <c r="F52"/>
  <c r="E50"/>
  <c r="J24"/>
  <c r="E24"/>
  <c r="J77"/>
  <c r="J23"/>
  <c r="J21"/>
  <c r="E21"/>
  <c r="J54"/>
  <c r="J20"/>
  <c r="J18"/>
  <c r="E18"/>
  <c r="F77"/>
  <c r="J17"/>
  <c r="J15"/>
  <c r="E15"/>
  <c r="F76"/>
  <c r="J14"/>
  <c r="J12"/>
  <c r="J74"/>
  <c r="E7"/>
  <c r="E48"/>
  <c i="7" r="J37"/>
  <c r="J36"/>
  <c i="1" r="AY60"/>
  <c i="7" r="J35"/>
  <c i="1" r="AX60"/>
  <c i="7"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8"/>
  <c r="BH108"/>
  <c r="BG108"/>
  <c r="BF108"/>
  <c r="T108"/>
  <c r="R108"/>
  <c r="P108"/>
  <c r="BI106"/>
  <c r="BH106"/>
  <c r="BG106"/>
  <c r="BF106"/>
  <c r="T106"/>
  <c r="R106"/>
  <c r="P106"/>
  <c r="BI103"/>
  <c r="BH103"/>
  <c r="BG103"/>
  <c r="BF103"/>
  <c r="T103"/>
  <c r="R103"/>
  <c r="P103"/>
  <c r="BI100"/>
  <c r="BH100"/>
  <c r="BG100"/>
  <c r="BF100"/>
  <c r="T100"/>
  <c r="R100"/>
  <c r="P100"/>
  <c r="BI98"/>
  <c r="BH98"/>
  <c r="BG98"/>
  <c r="BF98"/>
  <c r="T98"/>
  <c r="R98"/>
  <c r="P98"/>
  <c r="BI95"/>
  <c r="BH95"/>
  <c r="BG95"/>
  <c r="BF95"/>
  <c r="T95"/>
  <c r="R95"/>
  <c r="P95"/>
  <c r="BI93"/>
  <c r="BH93"/>
  <c r="BG93"/>
  <c r="BF93"/>
  <c r="T93"/>
  <c r="R93"/>
  <c r="P93"/>
  <c r="BI90"/>
  <c r="BH90"/>
  <c r="BG90"/>
  <c r="BF90"/>
  <c r="T90"/>
  <c r="R90"/>
  <c r="P90"/>
  <c r="BI88"/>
  <c r="BH88"/>
  <c r="BG88"/>
  <c r="BF88"/>
  <c r="T88"/>
  <c r="R88"/>
  <c r="P88"/>
  <c r="BI86"/>
  <c r="BH86"/>
  <c r="BG86"/>
  <c r="BF86"/>
  <c r="T86"/>
  <c r="R86"/>
  <c r="P86"/>
  <c r="BI84"/>
  <c r="BH84"/>
  <c r="BG84"/>
  <c r="BF84"/>
  <c r="T84"/>
  <c r="R84"/>
  <c r="P84"/>
  <c r="F75"/>
  <c r="E73"/>
  <c r="F52"/>
  <c r="E50"/>
  <c r="J24"/>
  <c r="E24"/>
  <c r="J78"/>
  <c r="J23"/>
  <c r="J21"/>
  <c r="E21"/>
  <c r="J77"/>
  <c r="J20"/>
  <c r="J18"/>
  <c r="E18"/>
  <c r="F78"/>
  <c r="J17"/>
  <c r="J15"/>
  <c r="E15"/>
  <c r="F54"/>
  <c r="J14"/>
  <c r="J12"/>
  <c r="J75"/>
  <c r="E7"/>
  <c r="E71"/>
  <c i="6" r="J37"/>
  <c r="J36"/>
  <c i="1" r="AY59"/>
  <c i="6" r="J35"/>
  <c i="1" r="AX59"/>
  <c i="6" r="BI119"/>
  <c r="BH119"/>
  <c r="BG119"/>
  <c r="BF119"/>
  <c r="T119"/>
  <c r="T118"/>
  <c r="R119"/>
  <c r="R118"/>
  <c r="P119"/>
  <c r="P118"/>
  <c r="BI115"/>
  <c r="BH115"/>
  <c r="BG115"/>
  <c r="BF115"/>
  <c r="T115"/>
  <c r="R115"/>
  <c r="P115"/>
  <c r="BI112"/>
  <c r="BH112"/>
  <c r="BG112"/>
  <c r="BF112"/>
  <c r="T112"/>
  <c r="R112"/>
  <c r="P112"/>
  <c r="BI109"/>
  <c r="BH109"/>
  <c r="BG109"/>
  <c r="BF109"/>
  <c r="T109"/>
  <c r="R109"/>
  <c r="P109"/>
  <c r="BI105"/>
  <c r="BH105"/>
  <c r="BG105"/>
  <c r="BF105"/>
  <c r="T105"/>
  <c r="R105"/>
  <c r="P105"/>
  <c r="BI104"/>
  <c r="BH104"/>
  <c r="BG104"/>
  <c r="BF104"/>
  <c r="T104"/>
  <c r="R104"/>
  <c r="P104"/>
  <c r="BI102"/>
  <c r="BH102"/>
  <c r="BG102"/>
  <c r="BF102"/>
  <c r="T102"/>
  <c r="R102"/>
  <c r="P102"/>
  <c r="BI100"/>
  <c r="BH100"/>
  <c r="BG100"/>
  <c r="BF100"/>
  <c r="T100"/>
  <c r="R100"/>
  <c r="P100"/>
  <c r="BI97"/>
  <c r="BH97"/>
  <c r="BG97"/>
  <c r="BF97"/>
  <c r="T97"/>
  <c r="R97"/>
  <c r="P97"/>
  <c r="BI94"/>
  <c r="BH94"/>
  <c r="BG94"/>
  <c r="BF94"/>
  <c r="T94"/>
  <c r="R94"/>
  <c r="P94"/>
  <c r="BI92"/>
  <c r="BH92"/>
  <c r="BG92"/>
  <c r="BF92"/>
  <c r="T92"/>
  <c r="R92"/>
  <c r="P92"/>
  <c r="BI90"/>
  <c r="BH90"/>
  <c r="BG90"/>
  <c r="BF90"/>
  <c r="T90"/>
  <c r="R90"/>
  <c r="P90"/>
  <c r="BI88"/>
  <c r="BH88"/>
  <c r="BG88"/>
  <c r="BF88"/>
  <c r="T88"/>
  <c r="R88"/>
  <c r="P88"/>
  <c r="BI86"/>
  <c r="BH86"/>
  <c r="BG86"/>
  <c r="BF86"/>
  <c r="T86"/>
  <c r="R86"/>
  <c r="P86"/>
  <c r="F77"/>
  <c r="E75"/>
  <c r="F52"/>
  <c r="E50"/>
  <c r="J24"/>
  <c r="E24"/>
  <c r="J80"/>
  <c r="J23"/>
  <c r="J21"/>
  <c r="E21"/>
  <c r="J54"/>
  <c r="J20"/>
  <c r="J18"/>
  <c r="E18"/>
  <c r="F80"/>
  <c r="J17"/>
  <c r="J15"/>
  <c r="E15"/>
  <c r="F79"/>
  <c r="J14"/>
  <c r="J12"/>
  <c r="J52"/>
  <c r="E7"/>
  <c r="E73"/>
  <c i="5" r="J37"/>
  <c r="J36"/>
  <c i="1" r="AY58"/>
  <c i="5" r="J35"/>
  <c i="1" r="AX58"/>
  <c i="5" r="BI217"/>
  <c r="BH217"/>
  <c r="BG217"/>
  <c r="BF217"/>
  <c r="T217"/>
  <c r="R217"/>
  <c r="P217"/>
  <c r="BI215"/>
  <c r="BH215"/>
  <c r="BG215"/>
  <c r="BF215"/>
  <c r="T215"/>
  <c r="R215"/>
  <c r="P215"/>
  <c r="BI213"/>
  <c r="BH213"/>
  <c r="BG213"/>
  <c r="BF213"/>
  <c r="T213"/>
  <c r="R213"/>
  <c r="P213"/>
  <c r="BI210"/>
  <c r="BH210"/>
  <c r="BG210"/>
  <c r="BF210"/>
  <c r="T210"/>
  <c r="R210"/>
  <c r="P210"/>
  <c r="BI208"/>
  <c r="BH208"/>
  <c r="BG208"/>
  <c r="BF208"/>
  <c r="T208"/>
  <c r="R208"/>
  <c r="P208"/>
  <c r="BI206"/>
  <c r="BH206"/>
  <c r="BG206"/>
  <c r="BF206"/>
  <c r="T206"/>
  <c r="R206"/>
  <c r="P206"/>
  <c r="BI203"/>
  <c r="BH203"/>
  <c r="BG203"/>
  <c r="BF203"/>
  <c r="T203"/>
  <c r="R203"/>
  <c r="P203"/>
  <c r="BI200"/>
  <c r="BH200"/>
  <c r="BG200"/>
  <c r="BF200"/>
  <c r="T200"/>
  <c r="R200"/>
  <c r="P200"/>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49"/>
  <c r="BH149"/>
  <c r="BG149"/>
  <c r="BF149"/>
  <c r="T149"/>
  <c r="R149"/>
  <c r="P149"/>
  <c r="BI147"/>
  <c r="BH147"/>
  <c r="BG147"/>
  <c r="BF147"/>
  <c r="T147"/>
  <c r="R147"/>
  <c r="P147"/>
  <c r="BI145"/>
  <c r="BH145"/>
  <c r="BG145"/>
  <c r="BF145"/>
  <c r="T145"/>
  <c r="R145"/>
  <c r="P145"/>
  <c r="BI143"/>
  <c r="BH143"/>
  <c r="BG143"/>
  <c r="BF143"/>
  <c r="T143"/>
  <c r="R143"/>
  <c r="P143"/>
  <c r="BI140"/>
  <c r="BH140"/>
  <c r="BG140"/>
  <c r="BF140"/>
  <c r="T140"/>
  <c r="R140"/>
  <c r="P140"/>
  <c r="BI136"/>
  <c r="BH136"/>
  <c r="BG136"/>
  <c r="BF136"/>
  <c r="T136"/>
  <c r="R136"/>
  <c r="P136"/>
  <c r="BI132"/>
  <c r="BH132"/>
  <c r="BG132"/>
  <c r="BF132"/>
  <c r="T132"/>
  <c r="R132"/>
  <c r="P132"/>
  <c r="BI129"/>
  <c r="BH129"/>
  <c r="BG129"/>
  <c r="BF129"/>
  <c r="T129"/>
  <c r="R129"/>
  <c r="P129"/>
  <c r="BI126"/>
  <c r="BH126"/>
  <c r="BG126"/>
  <c r="BF126"/>
  <c r="T126"/>
  <c r="R126"/>
  <c r="P126"/>
  <c r="BI123"/>
  <c r="BH123"/>
  <c r="BG123"/>
  <c r="BF123"/>
  <c r="T123"/>
  <c r="R123"/>
  <c r="P123"/>
  <c r="BI121"/>
  <c r="BH121"/>
  <c r="BG121"/>
  <c r="BF121"/>
  <c r="T121"/>
  <c r="R121"/>
  <c r="P121"/>
  <c r="BI119"/>
  <c r="BH119"/>
  <c r="BG119"/>
  <c r="BF119"/>
  <c r="T119"/>
  <c r="R119"/>
  <c r="P119"/>
  <c r="BI116"/>
  <c r="BH116"/>
  <c r="BG116"/>
  <c r="BF116"/>
  <c r="T116"/>
  <c r="R116"/>
  <c r="P116"/>
  <c r="BI114"/>
  <c r="BH114"/>
  <c r="BG114"/>
  <c r="BF114"/>
  <c r="T114"/>
  <c r="R114"/>
  <c r="P114"/>
  <c r="BI112"/>
  <c r="BH112"/>
  <c r="BG112"/>
  <c r="BF112"/>
  <c r="T112"/>
  <c r="R112"/>
  <c r="P112"/>
  <c r="BI109"/>
  <c r="BH109"/>
  <c r="BG109"/>
  <c r="BF109"/>
  <c r="T109"/>
  <c r="R109"/>
  <c r="P109"/>
  <c r="BI105"/>
  <c r="BH105"/>
  <c r="BG105"/>
  <c r="BF105"/>
  <c r="T105"/>
  <c r="R105"/>
  <c r="P105"/>
  <c r="BI102"/>
  <c r="BH102"/>
  <c r="BG102"/>
  <c r="BF102"/>
  <c r="T102"/>
  <c r="R102"/>
  <c r="P102"/>
  <c r="BI99"/>
  <c r="BH99"/>
  <c r="BG99"/>
  <c r="BF99"/>
  <c r="T99"/>
  <c r="R99"/>
  <c r="P99"/>
  <c r="BI96"/>
  <c r="BH96"/>
  <c r="BG96"/>
  <c r="BF96"/>
  <c r="T96"/>
  <c r="R96"/>
  <c r="P96"/>
  <c r="BI93"/>
  <c r="BH93"/>
  <c r="BG93"/>
  <c r="BF93"/>
  <c r="T93"/>
  <c r="R93"/>
  <c r="P93"/>
  <c r="BI90"/>
  <c r="BH90"/>
  <c r="BG90"/>
  <c r="BF90"/>
  <c r="T90"/>
  <c r="R90"/>
  <c r="P90"/>
  <c r="BI88"/>
  <c r="BH88"/>
  <c r="BG88"/>
  <c r="BF88"/>
  <c r="T88"/>
  <c r="R88"/>
  <c r="P88"/>
  <c r="BI87"/>
  <c r="BH87"/>
  <c r="BG87"/>
  <c r="BF87"/>
  <c r="T87"/>
  <c r="R87"/>
  <c r="P87"/>
  <c r="F78"/>
  <c r="E76"/>
  <c r="F52"/>
  <c r="E50"/>
  <c r="J24"/>
  <c r="E24"/>
  <c r="J55"/>
  <c r="J23"/>
  <c r="J21"/>
  <c r="E21"/>
  <c r="J80"/>
  <c r="J20"/>
  <c r="J18"/>
  <c r="E18"/>
  <c r="F55"/>
  <c r="J17"/>
  <c r="J15"/>
  <c r="E15"/>
  <c r="F80"/>
  <c r="J14"/>
  <c r="J12"/>
  <c r="J52"/>
  <c r="E7"/>
  <c r="E74"/>
  <c i="4" r="J37"/>
  <c r="J36"/>
  <c i="1" r="AY57"/>
  <c i="4" r="J35"/>
  <c i="1" r="AX57"/>
  <c i="4" r="BI336"/>
  <c r="BH336"/>
  <c r="BG336"/>
  <c r="BF336"/>
  <c r="T336"/>
  <c r="R336"/>
  <c r="P336"/>
  <c r="BI334"/>
  <c r="BH334"/>
  <c r="BG334"/>
  <c r="BF334"/>
  <c r="T334"/>
  <c r="R334"/>
  <c r="P334"/>
  <c r="BI331"/>
  <c r="BH331"/>
  <c r="BG331"/>
  <c r="BF331"/>
  <c r="T331"/>
  <c r="R331"/>
  <c r="P331"/>
  <c r="BI327"/>
  <c r="BH327"/>
  <c r="BG327"/>
  <c r="BF327"/>
  <c r="T327"/>
  <c r="R327"/>
  <c r="P327"/>
  <c r="BI324"/>
  <c r="BH324"/>
  <c r="BG324"/>
  <c r="BF324"/>
  <c r="T324"/>
  <c r="R324"/>
  <c r="P324"/>
  <c r="BI321"/>
  <c r="BH321"/>
  <c r="BG321"/>
  <c r="BF321"/>
  <c r="T321"/>
  <c r="R321"/>
  <c r="P321"/>
  <c r="BI318"/>
  <c r="BH318"/>
  <c r="BG318"/>
  <c r="BF318"/>
  <c r="T318"/>
  <c r="R318"/>
  <c r="P318"/>
  <c r="BI315"/>
  <c r="BH315"/>
  <c r="BG315"/>
  <c r="BF315"/>
  <c r="T315"/>
  <c r="R315"/>
  <c r="P315"/>
  <c r="BI312"/>
  <c r="BH312"/>
  <c r="BG312"/>
  <c r="BF312"/>
  <c r="T312"/>
  <c r="R312"/>
  <c r="P312"/>
  <c r="BI309"/>
  <c r="BH309"/>
  <c r="BG309"/>
  <c r="BF309"/>
  <c r="T309"/>
  <c r="R309"/>
  <c r="P309"/>
  <c r="BI306"/>
  <c r="BH306"/>
  <c r="BG306"/>
  <c r="BF306"/>
  <c r="T306"/>
  <c r="R306"/>
  <c r="P306"/>
  <c r="BI297"/>
  <c r="BH297"/>
  <c r="BG297"/>
  <c r="BF297"/>
  <c r="T297"/>
  <c r="R297"/>
  <c r="P297"/>
  <c r="BI288"/>
  <c r="BH288"/>
  <c r="BG288"/>
  <c r="BF288"/>
  <c r="T288"/>
  <c r="R288"/>
  <c r="P288"/>
  <c r="BI286"/>
  <c r="BH286"/>
  <c r="BG286"/>
  <c r="BF286"/>
  <c r="T286"/>
  <c r="R286"/>
  <c r="P286"/>
  <c r="BI283"/>
  <c r="BH283"/>
  <c r="BG283"/>
  <c r="BF283"/>
  <c r="T283"/>
  <c r="R283"/>
  <c r="P283"/>
  <c r="BI281"/>
  <c r="BH281"/>
  <c r="BG281"/>
  <c r="BF281"/>
  <c r="T281"/>
  <c r="R281"/>
  <c r="P281"/>
  <c r="BI272"/>
  <c r="BH272"/>
  <c r="BG272"/>
  <c r="BF272"/>
  <c r="T272"/>
  <c r="R272"/>
  <c r="P272"/>
  <c r="BI269"/>
  <c r="BH269"/>
  <c r="BG269"/>
  <c r="BF269"/>
  <c r="T269"/>
  <c r="R269"/>
  <c r="P269"/>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8"/>
  <c r="BH248"/>
  <c r="BG248"/>
  <c r="BF248"/>
  <c r="T248"/>
  <c r="R248"/>
  <c r="P248"/>
  <c r="BI245"/>
  <c r="BH245"/>
  <c r="BG245"/>
  <c r="BF245"/>
  <c r="T245"/>
  <c r="R245"/>
  <c r="P245"/>
  <c r="BI243"/>
  <c r="BH243"/>
  <c r="BG243"/>
  <c r="BF243"/>
  <c r="T243"/>
  <c r="R243"/>
  <c r="P243"/>
  <c r="BI240"/>
  <c r="BH240"/>
  <c r="BG240"/>
  <c r="BF240"/>
  <c r="T240"/>
  <c r="R240"/>
  <c r="P240"/>
  <c r="BI237"/>
  <c r="BH237"/>
  <c r="BG237"/>
  <c r="BF237"/>
  <c r="T237"/>
  <c r="R237"/>
  <c r="P237"/>
  <c r="BI234"/>
  <c r="BH234"/>
  <c r="BG234"/>
  <c r="BF234"/>
  <c r="T234"/>
  <c r="R234"/>
  <c r="P234"/>
  <c r="BI231"/>
  <c r="BH231"/>
  <c r="BG231"/>
  <c r="BF231"/>
  <c r="T231"/>
  <c r="R231"/>
  <c r="P231"/>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3"/>
  <c r="BH213"/>
  <c r="BG213"/>
  <c r="BF213"/>
  <c r="T213"/>
  <c r="R213"/>
  <c r="P213"/>
  <c r="BI211"/>
  <c r="BH211"/>
  <c r="BG211"/>
  <c r="BF211"/>
  <c r="T211"/>
  <c r="R211"/>
  <c r="P211"/>
  <c r="BI209"/>
  <c r="BH209"/>
  <c r="BG209"/>
  <c r="BF209"/>
  <c r="T209"/>
  <c r="R209"/>
  <c r="P209"/>
  <c r="BI205"/>
  <c r="BH205"/>
  <c r="BG205"/>
  <c r="BF205"/>
  <c r="T205"/>
  <c r="T204"/>
  <c r="R205"/>
  <c r="R204"/>
  <c r="P205"/>
  <c r="P204"/>
  <c r="BI203"/>
  <c r="BH203"/>
  <c r="BG203"/>
  <c r="BF203"/>
  <c r="T203"/>
  <c r="R203"/>
  <c r="P203"/>
  <c r="BI201"/>
  <c r="BH201"/>
  <c r="BG201"/>
  <c r="BF201"/>
  <c r="T201"/>
  <c r="R201"/>
  <c r="P201"/>
  <c r="BI199"/>
  <c r="BH199"/>
  <c r="BG199"/>
  <c r="BF199"/>
  <c r="T199"/>
  <c r="R199"/>
  <c r="P199"/>
  <c r="BI197"/>
  <c r="BH197"/>
  <c r="BG197"/>
  <c r="BF197"/>
  <c r="T197"/>
  <c r="R197"/>
  <c r="P197"/>
  <c r="BI193"/>
  <c r="BH193"/>
  <c r="BG193"/>
  <c r="BF193"/>
  <c r="T193"/>
  <c r="R193"/>
  <c r="P193"/>
  <c r="BI191"/>
  <c r="BH191"/>
  <c r="BG191"/>
  <c r="BF191"/>
  <c r="T191"/>
  <c r="R191"/>
  <c r="P191"/>
  <c r="BI189"/>
  <c r="BH189"/>
  <c r="BG189"/>
  <c r="BF189"/>
  <c r="T189"/>
  <c r="R189"/>
  <c r="P189"/>
  <c r="BI187"/>
  <c r="BH187"/>
  <c r="BG187"/>
  <c r="BF187"/>
  <c r="T187"/>
  <c r="R187"/>
  <c r="P187"/>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2"/>
  <c r="BH142"/>
  <c r="BG142"/>
  <c r="BF142"/>
  <c r="T142"/>
  <c r="R142"/>
  <c r="P142"/>
  <c r="BI139"/>
  <c r="BH139"/>
  <c r="BG139"/>
  <c r="BF139"/>
  <c r="T139"/>
  <c r="R139"/>
  <c r="P139"/>
  <c r="BI135"/>
  <c r="BH135"/>
  <c r="BG135"/>
  <c r="BF135"/>
  <c r="T135"/>
  <c r="R135"/>
  <c r="P135"/>
  <c r="BI132"/>
  <c r="BH132"/>
  <c r="BG132"/>
  <c r="BF132"/>
  <c r="T132"/>
  <c r="R132"/>
  <c r="P132"/>
  <c r="BI130"/>
  <c r="BH130"/>
  <c r="BG130"/>
  <c r="BF130"/>
  <c r="T130"/>
  <c r="R130"/>
  <c r="P130"/>
  <c r="BI128"/>
  <c r="BH128"/>
  <c r="BG128"/>
  <c r="BF128"/>
  <c r="T128"/>
  <c r="R128"/>
  <c r="P128"/>
  <c r="BI123"/>
  <c r="BH123"/>
  <c r="BG123"/>
  <c r="BF123"/>
  <c r="T123"/>
  <c r="R123"/>
  <c r="P123"/>
  <c r="BI119"/>
  <c r="BH119"/>
  <c r="BG119"/>
  <c r="BF119"/>
  <c r="T119"/>
  <c r="R119"/>
  <c r="P119"/>
  <c r="BI115"/>
  <c r="BH115"/>
  <c r="BG115"/>
  <c r="BF115"/>
  <c r="T115"/>
  <c r="R115"/>
  <c r="P115"/>
  <c r="BI112"/>
  <c r="BH112"/>
  <c r="BG112"/>
  <c r="BF112"/>
  <c r="T112"/>
  <c r="R112"/>
  <c r="P112"/>
  <c r="BI108"/>
  <c r="BH108"/>
  <c r="BG108"/>
  <c r="BF108"/>
  <c r="T108"/>
  <c r="R108"/>
  <c r="P108"/>
  <c r="BI105"/>
  <c r="BH105"/>
  <c r="BG105"/>
  <c r="BF105"/>
  <c r="T105"/>
  <c r="R105"/>
  <c r="P105"/>
  <c r="BI102"/>
  <c r="BH102"/>
  <c r="BG102"/>
  <c r="BF102"/>
  <c r="T102"/>
  <c r="R102"/>
  <c r="P102"/>
  <c r="BI99"/>
  <c r="BH99"/>
  <c r="BG99"/>
  <c r="BF99"/>
  <c r="T99"/>
  <c r="R99"/>
  <c r="P99"/>
  <c r="BI96"/>
  <c r="BH96"/>
  <c r="BG96"/>
  <c r="BF96"/>
  <c r="T96"/>
  <c r="R96"/>
  <c r="P96"/>
  <c r="F87"/>
  <c r="E85"/>
  <c r="F52"/>
  <c r="E50"/>
  <c r="J24"/>
  <c r="E24"/>
  <c r="J90"/>
  <c r="J23"/>
  <c r="J21"/>
  <c r="E21"/>
  <c r="J54"/>
  <c r="J20"/>
  <c r="J18"/>
  <c r="E18"/>
  <c r="F90"/>
  <c r="J17"/>
  <c r="J15"/>
  <c r="E15"/>
  <c r="F89"/>
  <c r="J14"/>
  <c r="J12"/>
  <c r="J87"/>
  <c r="E7"/>
  <c r="E83"/>
  <c i="3" r="J37"/>
  <c r="J36"/>
  <c i="1" r="AY56"/>
  <c i="3" r="J35"/>
  <c i="1" r="AX56"/>
  <c i="3"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5"/>
  <c r="BH175"/>
  <c r="BG175"/>
  <c r="BF175"/>
  <c r="T175"/>
  <c r="R175"/>
  <c r="P175"/>
  <c r="BI172"/>
  <c r="BH172"/>
  <c r="BG172"/>
  <c r="BF172"/>
  <c r="T172"/>
  <c r="R172"/>
  <c r="P172"/>
  <c r="BI169"/>
  <c r="BH169"/>
  <c r="BG169"/>
  <c r="BF169"/>
  <c r="T169"/>
  <c r="R169"/>
  <c r="P169"/>
  <c r="BI167"/>
  <c r="BH167"/>
  <c r="BG167"/>
  <c r="BF167"/>
  <c r="T167"/>
  <c r="R167"/>
  <c r="P167"/>
  <c r="BI164"/>
  <c r="BH164"/>
  <c r="BG164"/>
  <c r="BF164"/>
  <c r="T164"/>
  <c r="R164"/>
  <c r="P164"/>
  <c r="BI161"/>
  <c r="BH161"/>
  <c r="BG161"/>
  <c r="BF161"/>
  <c r="T161"/>
  <c r="R161"/>
  <c r="P161"/>
  <c r="BI159"/>
  <c r="BH159"/>
  <c r="BG159"/>
  <c r="BF159"/>
  <c r="T159"/>
  <c r="R159"/>
  <c r="P159"/>
  <c r="BI156"/>
  <c r="BH156"/>
  <c r="BG156"/>
  <c r="BF156"/>
  <c r="T156"/>
  <c r="R156"/>
  <c r="P156"/>
  <c r="BI150"/>
  <c r="BH150"/>
  <c r="BG150"/>
  <c r="BF150"/>
  <c r="T150"/>
  <c r="R150"/>
  <c r="P150"/>
  <c r="BI148"/>
  <c r="BH148"/>
  <c r="BG148"/>
  <c r="BF148"/>
  <c r="T148"/>
  <c r="R148"/>
  <c r="P148"/>
  <c r="BI144"/>
  <c r="BH144"/>
  <c r="BG144"/>
  <c r="BF144"/>
  <c r="T144"/>
  <c r="R144"/>
  <c r="P144"/>
  <c r="BI141"/>
  <c r="BH141"/>
  <c r="BG141"/>
  <c r="BF141"/>
  <c r="T141"/>
  <c r="R141"/>
  <c r="P141"/>
  <c r="BI138"/>
  <c r="BH138"/>
  <c r="BG138"/>
  <c r="BF138"/>
  <c r="T138"/>
  <c r="R138"/>
  <c r="P138"/>
  <c r="BI136"/>
  <c r="BH136"/>
  <c r="BG136"/>
  <c r="BF136"/>
  <c r="T136"/>
  <c r="R136"/>
  <c r="P136"/>
  <c r="BI133"/>
  <c r="BH133"/>
  <c r="BG133"/>
  <c r="BF133"/>
  <c r="T133"/>
  <c r="R133"/>
  <c r="P133"/>
  <c r="BI129"/>
  <c r="BH129"/>
  <c r="BG129"/>
  <c r="BF129"/>
  <c r="T129"/>
  <c r="R129"/>
  <c r="P129"/>
  <c r="BI126"/>
  <c r="BH126"/>
  <c r="BG126"/>
  <c r="BF126"/>
  <c r="T126"/>
  <c r="R126"/>
  <c r="P126"/>
  <c r="BI123"/>
  <c r="BH123"/>
  <c r="BG123"/>
  <c r="BF123"/>
  <c r="T123"/>
  <c r="R123"/>
  <c r="P123"/>
  <c r="BI121"/>
  <c r="BH121"/>
  <c r="BG121"/>
  <c r="BF121"/>
  <c r="T121"/>
  <c r="R121"/>
  <c r="P121"/>
  <c r="BI118"/>
  <c r="BH118"/>
  <c r="BG118"/>
  <c r="BF118"/>
  <c r="T118"/>
  <c r="R118"/>
  <c r="P118"/>
  <c r="BI114"/>
  <c r="BH114"/>
  <c r="BG114"/>
  <c r="BF114"/>
  <c r="T114"/>
  <c r="T113"/>
  <c r="R114"/>
  <c r="R113"/>
  <c r="P114"/>
  <c r="P113"/>
  <c r="BI109"/>
  <c r="BH109"/>
  <c r="BG109"/>
  <c r="BF109"/>
  <c r="T109"/>
  <c r="R109"/>
  <c r="P109"/>
  <c r="BI106"/>
  <c r="BH106"/>
  <c r="BG106"/>
  <c r="BF106"/>
  <c r="T106"/>
  <c r="R106"/>
  <c r="P106"/>
  <c r="BI103"/>
  <c r="BH103"/>
  <c r="BG103"/>
  <c r="BF103"/>
  <c r="T103"/>
  <c r="R103"/>
  <c r="P103"/>
  <c r="BI100"/>
  <c r="BH100"/>
  <c r="BG100"/>
  <c r="BF100"/>
  <c r="T100"/>
  <c r="R100"/>
  <c r="P100"/>
  <c r="BI97"/>
  <c r="BH97"/>
  <c r="BG97"/>
  <c r="BF97"/>
  <c r="T97"/>
  <c r="R97"/>
  <c r="P97"/>
  <c r="BI94"/>
  <c r="BH94"/>
  <c r="BG94"/>
  <c r="BF94"/>
  <c r="T94"/>
  <c r="R94"/>
  <c r="P94"/>
  <c r="F85"/>
  <c r="E83"/>
  <c r="F52"/>
  <c r="E50"/>
  <c r="J24"/>
  <c r="E24"/>
  <c r="J55"/>
  <c r="J23"/>
  <c r="J21"/>
  <c r="E21"/>
  <c r="J87"/>
  <c r="J20"/>
  <c r="J18"/>
  <c r="E18"/>
  <c r="F88"/>
  <c r="J17"/>
  <c r="J15"/>
  <c r="E15"/>
  <c r="F87"/>
  <c r="J14"/>
  <c r="J12"/>
  <c r="J52"/>
  <c r="E7"/>
  <c r="E81"/>
  <c i="2" r="J37"/>
  <c r="J36"/>
  <c i="1" r="AY55"/>
  <c i="2" r="J35"/>
  <c i="1" r="AX55"/>
  <c i="2" r="BI377"/>
  <c r="BH377"/>
  <c r="BG377"/>
  <c r="BF377"/>
  <c r="T377"/>
  <c r="T376"/>
  <c r="T375"/>
  <c r="R377"/>
  <c r="R376"/>
  <c r="R375"/>
  <c r="P377"/>
  <c r="P376"/>
  <c r="P375"/>
  <c r="BI370"/>
  <c r="BH370"/>
  <c r="BG370"/>
  <c r="BF370"/>
  <c r="T370"/>
  <c r="R370"/>
  <c r="P370"/>
  <c r="BI365"/>
  <c r="BH365"/>
  <c r="BG365"/>
  <c r="BF365"/>
  <c r="T365"/>
  <c r="R365"/>
  <c r="P365"/>
  <c r="BI360"/>
  <c r="BH360"/>
  <c r="BG360"/>
  <c r="BF360"/>
  <c r="T360"/>
  <c r="R360"/>
  <c r="P360"/>
  <c r="BI357"/>
  <c r="BH357"/>
  <c r="BG357"/>
  <c r="BF357"/>
  <c r="T357"/>
  <c r="R357"/>
  <c r="P357"/>
  <c r="BI353"/>
  <c r="BH353"/>
  <c r="BG353"/>
  <c r="BF353"/>
  <c r="T353"/>
  <c r="R353"/>
  <c r="P353"/>
  <c r="BI348"/>
  <c r="BH348"/>
  <c r="BG348"/>
  <c r="BF348"/>
  <c r="T348"/>
  <c r="R348"/>
  <c r="P348"/>
  <c r="BI343"/>
  <c r="BH343"/>
  <c r="BG343"/>
  <c r="BF343"/>
  <c r="T343"/>
  <c r="R343"/>
  <c r="P343"/>
  <c r="BI340"/>
  <c r="BH340"/>
  <c r="BG340"/>
  <c r="BF340"/>
  <c r="T340"/>
  <c r="R340"/>
  <c r="P340"/>
  <c r="BI336"/>
  <c r="BH336"/>
  <c r="BG336"/>
  <c r="BF336"/>
  <c r="T336"/>
  <c r="R336"/>
  <c r="P336"/>
  <c r="BI333"/>
  <c r="BH333"/>
  <c r="BG333"/>
  <c r="BF333"/>
  <c r="T333"/>
  <c r="R333"/>
  <c r="P333"/>
  <c r="BI330"/>
  <c r="BH330"/>
  <c r="BG330"/>
  <c r="BF330"/>
  <c r="T330"/>
  <c r="R330"/>
  <c r="P330"/>
  <c r="BI327"/>
  <c r="BH327"/>
  <c r="BG327"/>
  <c r="BF327"/>
  <c r="T327"/>
  <c r="R327"/>
  <c r="P327"/>
  <c r="BI324"/>
  <c r="BH324"/>
  <c r="BG324"/>
  <c r="BF324"/>
  <c r="T324"/>
  <c r="R324"/>
  <c r="P324"/>
  <c r="BI323"/>
  <c r="BH323"/>
  <c r="BG323"/>
  <c r="BF323"/>
  <c r="T323"/>
  <c r="R323"/>
  <c r="P323"/>
  <c r="BI320"/>
  <c r="BH320"/>
  <c r="BG320"/>
  <c r="BF320"/>
  <c r="T320"/>
  <c r="R320"/>
  <c r="P320"/>
  <c r="BI317"/>
  <c r="BH317"/>
  <c r="BG317"/>
  <c r="BF317"/>
  <c r="T317"/>
  <c r="R317"/>
  <c r="P317"/>
  <c r="BI315"/>
  <c r="BH315"/>
  <c r="BG315"/>
  <c r="BF315"/>
  <c r="T315"/>
  <c r="R315"/>
  <c r="P315"/>
  <c r="BI312"/>
  <c r="BH312"/>
  <c r="BG312"/>
  <c r="BF312"/>
  <c r="T312"/>
  <c r="R312"/>
  <c r="P312"/>
  <c r="BI310"/>
  <c r="BH310"/>
  <c r="BG310"/>
  <c r="BF310"/>
  <c r="T310"/>
  <c r="R310"/>
  <c r="P310"/>
  <c r="BI307"/>
  <c r="BH307"/>
  <c r="BG307"/>
  <c r="BF307"/>
  <c r="T307"/>
  <c r="R307"/>
  <c r="P307"/>
  <c r="BI305"/>
  <c r="BH305"/>
  <c r="BG305"/>
  <c r="BF305"/>
  <c r="T305"/>
  <c r="R305"/>
  <c r="P305"/>
  <c r="BI302"/>
  <c r="BH302"/>
  <c r="BG302"/>
  <c r="BF302"/>
  <c r="T302"/>
  <c r="R302"/>
  <c r="P302"/>
  <c r="BI300"/>
  <c r="BH300"/>
  <c r="BG300"/>
  <c r="BF300"/>
  <c r="T300"/>
  <c r="R300"/>
  <c r="P300"/>
  <c r="BI297"/>
  <c r="BH297"/>
  <c r="BG297"/>
  <c r="BF297"/>
  <c r="T297"/>
  <c r="R297"/>
  <c r="P297"/>
  <c r="BI293"/>
  <c r="BH293"/>
  <c r="BG293"/>
  <c r="BF293"/>
  <c r="T293"/>
  <c r="T292"/>
  <c r="R293"/>
  <c r="R292"/>
  <c r="P293"/>
  <c r="P292"/>
  <c r="BI291"/>
  <c r="BH291"/>
  <c r="BG291"/>
  <c r="BF291"/>
  <c r="T291"/>
  <c r="R291"/>
  <c r="P291"/>
  <c r="BI289"/>
  <c r="BH289"/>
  <c r="BG289"/>
  <c r="BF289"/>
  <c r="T289"/>
  <c r="R289"/>
  <c r="P289"/>
  <c r="BI287"/>
  <c r="BH287"/>
  <c r="BG287"/>
  <c r="BF287"/>
  <c r="T287"/>
  <c r="R287"/>
  <c r="P287"/>
  <c r="BI283"/>
  <c r="BH283"/>
  <c r="BG283"/>
  <c r="BF283"/>
  <c r="T283"/>
  <c r="R283"/>
  <c r="P283"/>
  <c r="BI281"/>
  <c r="BH281"/>
  <c r="BG281"/>
  <c r="BF281"/>
  <c r="T281"/>
  <c r="R281"/>
  <c r="P281"/>
  <c r="BI279"/>
  <c r="BH279"/>
  <c r="BG279"/>
  <c r="BF279"/>
  <c r="T279"/>
  <c r="R279"/>
  <c r="P279"/>
  <c r="BI275"/>
  <c r="BH275"/>
  <c r="BG275"/>
  <c r="BF275"/>
  <c r="T275"/>
  <c r="R275"/>
  <c r="P275"/>
  <c r="BI272"/>
  <c r="BH272"/>
  <c r="BG272"/>
  <c r="BF272"/>
  <c r="T272"/>
  <c r="R272"/>
  <c r="P272"/>
  <c r="BI269"/>
  <c r="BH269"/>
  <c r="BG269"/>
  <c r="BF269"/>
  <c r="T269"/>
  <c r="R269"/>
  <c r="P269"/>
  <c r="BI259"/>
  <c r="BH259"/>
  <c r="BG259"/>
  <c r="BF259"/>
  <c r="T259"/>
  <c r="R259"/>
  <c r="P259"/>
  <c r="BI256"/>
  <c r="BH256"/>
  <c r="BG256"/>
  <c r="BF256"/>
  <c r="T256"/>
  <c r="R256"/>
  <c r="P256"/>
  <c r="BI252"/>
  <c r="BH252"/>
  <c r="BG252"/>
  <c r="BF252"/>
  <c r="T252"/>
  <c r="R252"/>
  <c r="P252"/>
  <c r="BI248"/>
  <c r="BH248"/>
  <c r="BG248"/>
  <c r="BF248"/>
  <c r="T248"/>
  <c r="R248"/>
  <c r="P248"/>
  <c r="BI245"/>
  <c r="BH245"/>
  <c r="BG245"/>
  <c r="BF245"/>
  <c r="T245"/>
  <c r="R245"/>
  <c r="P245"/>
  <c r="BI242"/>
  <c r="BH242"/>
  <c r="BG242"/>
  <c r="BF242"/>
  <c r="T242"/>
  <c r="R242"/>
  <c r="P242"/>
  <c r="BI239"/>
  <c r="BH239"/>
  <c r="BG239"/>
  <c r="BF239"/>
  <c r="T239"/>
  <c r="R239"/>
  <c r="P239"/>
  <c r="BI229"/>
  <c r="BH229"/>
  <c r="BG229"/>
  <c r="BF229"/>
  <c r="T229"/>
  <c r="R229"/>
  <c r="P229"/>
  <c r="BI226"/>
  <c r="BH226"/>
  <c r="BG226"/>
  <c r="BF226"/>
  <c r="T226"/>
  <c r="R226"/>
  <c r="P226"/>
  <c r="BI223"/>
  <c r="BH223"/>
  <c r="BG223"/>
  <c r="BF223"/>
  <c r="T223"/>
  <c r="R223"/>
  <c r="P223"/>
  <c r="BI220"/>
  <c r="BH220"/>
  <c r="BG220"/>
  <c r="BF220"/>
  <c r="T220"/>
  <c r="R220"/>
  <c r="P220"/>
  <c r="BI217"/>
  <c r="BH217"/>
  <c r="BG217"/>
  <c r="BF217"/>
  <c r="T217"/>
  <c r="R217"/>
  <c r="P217"/>
  <c r="BI215"/>
  <c r="BH215"/>
  <c r="BG215"/>
  <c r="BF215"/>
  <c r="T215"/>
  <c r="R215"/>
  <c r="P215"/>
  <c r="BI201"/>
  <c r="BH201"/>
  <c r="BG201"/>
  <c r="BF201"/>
  <c r="T201"/>
  <c r="R201"/>
  <c r="P201"/>
  <c r="BI199"/>
  <c r="BH199"/>
  <c r="BG199"/>
  <c r="BF199"/>
  <c r="T199"/>
  <c r="R199"/>
  <c r="P199"/>
  <c r="BI196"/>
  <c r="BH196"/>
  <c r="BG196"/>
  <c r="BF196"/>
  <c r="T196"/>
  <c r="R196"/>
  <c r="P196"/>
  <c r="BI188"/>
  <c r="BH188"/>
  <c r="BG188"/>
  <c r="BF188"/>
  <c r="T188"/>
  <c r="R188"/>
  <c r="P188"/>
  <c r="BI186"/>
  <c r="BH186"/>
  <c r="BG186"/>
  <c r="BF186"/>
  <c r="T186"/>
  <c r="R186"/>
  <c r="P186"/>
  <c r="BI172"/>
  <c r="BH172"/>
  <c r="BG172"/>
  <c r="BF172"/>
  <c r="T172"/>
  <c r="R172"/>
  <c r="P172"/>
  <c r="BI168"/>
  <c r="BH168"/>
  <c r="BG168"/>
  <c r="BF168"/>
  <c r="T168"/>
  <c r="R168"/>
  <c r="P168"/>
  <c r="BI162"/>
  <c r="BH162"/>
  <c r="BG162"/>
  <c r="BF162"/>
  <c r="T162"/>
  <c r="R162"/>
  <c r="P162"/>
  <c r="BI147"/>
  <c r="BH147"/>
  <c r="BG147"/>
  <c r="BF147"/>
  <c r="T147"/>
  <c r="R147"/>
  <c r="P147"/>
  <c r="BI145"/>
  <c r="BH145"/>
  <c r="BG145"/>
  <c r="BF145"/>
  <c r="T145"/>
  <c r="R145"/>
  <c r="P145"/>
  <c r="BI142"/>
  <c r="BH142"/>
  <c r="BG142"/>
  <c r="BF142"/>
  <c r="T142"/>
  <c r="R142"/>
  <c r="P142"/>
  <c r="BI140"/>
  <c r="BH140"/>
  <c r="BG140"/>
  <c r="BF140"/>
  <c r="T140"/>
  <c r="R140"/>
  <c r="P140"/>
  <c r="BI137"/>
  <c r="BH137"/>
  <c r="BG137"/>
  <c r="BF137"/>
  <c r="T137"/>
  <c r="R137"/>
  <c r="P137"/>
  <c r="BI134"/>
  <c r="BH134"/>
  <c r="BG134"/>
  <c r="BF134"/>
  <c r="T134"/>
  <c r="R134"/>
  <c r="P134"/>
  <c r="BI130"/>
  <c r="BH130"/>
  <c r="BG130"/>
  <c r="BF130"/>
  <c r="T130"/>
  <c r="R130"/>
  <c r="P130"/>
  <c r="BI127"/>
  <c r="BH127"/>
  <c r="BG127"/>
  <c r="BF127"/>
  <c r="T127"/>
  <c r="R127"/>
  <c r="P127"/>
  <c r="BI124"/>
  <c r="BH124"/>
  <c r="BG124"/>
  <c r="BF124"/>
  <c r="T124"/>
  <c r="R124"/>
  <c r="P124"/>
  <c r="BI120"/>
  <c r="BH120"/>
  <c r="BG120"/>
  <c r="BF120"/>
  <c r="T120"/>
  <c r="R120"/>
  <c r="P120"/>
  <c r="BI118"/>
  <c r="BH118"/>
  <c r="BG118"/>
  <c r="BF118"/>
  <c r="T118"/>
  <c r="R118"/>
  <c r="P118"/>
  <c r="BI114"/>
  <c r="BH114"/>
  <c r="BG114"/>
  <c r="BF114"/>
  <c r="T114"/>
  <c r="R114"/>
  <c r="P114"/>
  <c r="BI111"/>
  <c r="BH111"/>
  <c r="BG111"/>
  <c r="BF111"/>
  <c r="T111"/>
  <c r="R111"/>
  <c r="P111"/>
  <c r="BI107"/>
  <c r="BH107"/>
  <c r="BG107"/>
  <c r="BF107"/>
  <c r="T107"/>
  <c r="R107"/>
  <c r="P107"/>
  <c r="BI105"/>
  <c r="BH105"/>
  <c r="BG105"/>
  <c r="BF105"/>
  <c r="T105"/>
  <c r="R105"/>
  <c r="P105"/>
  <c r="BI102"/>
  <c r="BH102"/>
  <c r="BG102"/>
  <c r="BF102"/>
  <c r="T102"/>
  <c r="R102"/>
  <c r="P102"/>
  <c r="BI99"/>
  <c r="BH99"/>
  <c r="BG99"/>
  <c r="BF99"/>
  <c r="T99"/>
  <c r="R99"/>
  <c r="P99"/>
  <c r="F90"/>
  <c r="E88"/>
  <c r="F52"/>
  <c r="E50"/>
  <c r="J24"/>
  <c r="E24"/>
  <c r="J93"/>
  <c r="J23"/>
  <c r="J21"/>
  <c r="E21"/>
  <c r="J92"/>
  <c r="J20"/>
  <c r="J18"/>
  <c r="E18"/>
  <c r="F55"/>
  <c r="J17"/>
  <c r="J15"/>
  <c r="E15"/>
  <c r="F92"/>
  <c r="J14"/>
  <c r="J12"/>
  <c r="J90"/>
  <c r="E7"/>
  <c r="E86"/>
  <c i="1" r="L50"/>
  <c r="AM50"/>
  <c r="AM49"/>
  <c r="L49"/>
  <c r="AM47"/>
  <c r="L47"/>
  <c r="L45"/>
  <c r="L44"/>
  <c i="2" r="BK324"/>
  <c r="BK272"/>
  <c r="J145"/>
  <c r="J336"/>
  <c r="BK300"/>
  <c r="BK215"/>
  <c r="BK111"/>
  <c r="BK343"/>
  <c r="J279"/>
  <c r="BK107"/>
  <c r="BK307"/>
  <c r="BK252"/>
  <c r="J120"/>
  <c i="3" r="BK164"/>
  <c r="J118"/>
  <c r="BK156"/>
  <c r="J106"/>
  <c r="BK159"/>
  <c r="BK97"/>
  <c i="4" r="BK321"/>
  <c r="BK216"/>
  <c r="BK159"/>
  <c r="J334"/>
  <c r="J263"/>
  <c r="J205"/>
  <c r="J156"/>
  <c r="BK334"/>
  <c r="J254"/>
  <c r="BK203"/>
  <c r="J147"/>
  <c r="BK99"/>
  <c r="BK240"/>
  <c r="BK135"/>
  <c i="5" r="J164"/>
  <c r="BK93"/>
  <c r="J186"/>
  <c r="BK140"/>
  <c r="J158"/>
  <c r="J215"/>
  <c r="BK121"/>
  <c i="6" r="J115"/>
  <c r="BK112"/>
  <c i="7" r="BK127"/>
  <c r="J123"/>
  <c r="BK108"/>
  <c r="J84"/>
  <c i="8" r="J103"/>
  <c i="4" r="BK165"/>
  <c r="J96"/>
  <c r="J269"/>
  <c r="J105"/>
  <c i="5" r="J147"/>
  <c r="J200"/>
  <c r="J143"/>
  <c r="J140"/>
  <c r="J188"/>
  <c r="BK102"/>
  <c i="6" r="J105"/>
  <c i="7" r="BK129"/>
  <c r="J143"/>
  <c r="J125"/>
  <c r="J88"/>
  <c i="8" r="BK82"/>
  <c r="BK91"/>
  <c i="2" r="BK330"/>
  <c r="J239"/>
  <c r="BK142"/>
  <c r="BK315"/>
  <c r="J269"/>
  <c r="BK137"/>
  <c r="BK99"/>
  <c r="BK310"/>
  <c r="J220"/>
  <c r="J105"/>
  <c r="BK323"/>
  <c r="J259"/>
  <c r="J130"/>
  <c i="3" r="J167"/>
  <c r="BK109"/>
  <c r="J150"/>
  <c r="BK186"/>
  <c r="BK129"/>
  <c r="J156"/>
  <c i="4" r="BK257"/>
  <c r="J213"/>
  <c r="BK139"/>
  <c r="BK318"/>
  <c r="J257"/>
  <c r="J203"/>
  <c r="BK144"/>
  <c r="J318"/>
  <c r="J234"/>
  <c r="J191"/>
  <c r="BK191"/>
  <c r="J112"/>
  <c i="5" r="BK152"/>
  <c r="J217"/>
  <c r="BK171"/>
  <c r="BK87"/>
  <c r="J112"/>
  <c r="BK177"/>
  <c i="6" r="BK100"/>
  <c r="BK97"/>
  <c i="7" r="J141"/>
  <c r="BK88"/>
  <c r="BK141"/>
  <c r="J147"/>
  <c i="8" r="J105"/>
  <c r="J85"/>
  <c i="2" r="J357"/>
  <c r="BK245"/>
  <c r="J118"/>
  <c r="BK320"/>
  <c r="J245"/>
  <c r="BK130"/>
  <c r="J353"/>
  <c r="J281"/>
  <c r="J147"/>
  <c r="BK317"/>
  <c r="J248"/>
  <c i="1" r="AS54"/>
  <c i="3" r="J136"/>
  <c i="4" r="BK218"/>
  <c r="J135"/>
  <c r="BK297"/>
  <c r="BK228"/>
  <c r="BK174"/>
  <c r="BK336"/>
  <c r="BK263"/>
  <c r="J209"/>
  <c r="BK254"/>
  <c r="J153"/>
  <c i="5" r="BK166"/>
  <c r="BK126"/>
  <c r="BK203"/>
  <c r="BK147"/>
  <c r="BK168"/>
  <c r="J105"/>
  <c r="BK149"/>
  <c i="6" r="J88"/>
  <c r="J94"/>
  <c i="7" r="BK117"/>
  <c r="J129"/>
  <c r="BK135"/>
  <c r="J137"/>
  <c i="8" r="J101"/>
  <c i="9" r="J90"/>
  <c i="2" r="J305"/>
  <c r="BK223"/>
  <c r="J124"/>
  <c r="BK305"/>
  <c r="J252"/>
  <c r="BK134"/>
  <c r="BK357"/>
  <c r="BK291"/>
  <c r="BK199"/>
  <c r="J324"/>
  <c r="J272"/>
  <c r="J201"/>
  <c i="3" r="BK169"/>
  <c r="J138"/>
  <c r="J141"/>
  <c r="J164"/>
  <c r="J100"/>
  <c r="BK114"/>
  <c i="4" r="J251"/>
  <c r="J171"/>
  <c r="BK112"/>
  <c r="BK306"/>
  <c r="BK224"/>
  <c r="J177"/>
  <c r="J115"/>
  <c r="BK288"/>
  <c r="J228"/>
  <c r="BK180"/>
  <c r="BK119"/>
  <c r="BK272"/>
  <c r="BK162"/>
  <c i="5" r="J196"/>
  <c r="J119"/>
  <c r="BK194"/>
  <c r="BK119"/>
  <c r="BK129"/>
  <c r="BK190"/>
  <c i="6" r="BK115"/>
  <c r="J92"/>
  <c i="7" r="J108"/>
  <c r="J131"/>
  <c r="BK119"/>
  <c r="BK123"/>
  <c i="8" r="J95"/>
  <c i="9" r="BK90"/>
  <c i="4" r="BK123"/>
  <c r="J237"/>
  <c r="J150"/>
  <c i="5" r="BK206"/>
  <c r="J123"/>
  <c r="BK210"/>
  <c r="BK158"/>
  <c r="BK208"/>
  <c r="BK114"/>
  <c r="J166"/>
  <c i="6" r="J119"/>
  <c r="J97"/>
  <c i="7" r="BK100"/>
  <c r="J117"/>
  <c r="J111"/>
  <c r="BK111"/>
  <c i="8" r="BK87"/>
  <c i="9" r="J86"/>
  <c i="2" r="J289"/>
  <c r="J188"/>
  <c r="J343"/>
  <c r="J302"/>
  <c r="BK242"/>
  <c r="BK127"/>
  <c r="J365"/>
  <c r="J297"/>
  <c r="J168"/>
  <c r="J327"/>
  <c r="J275"/>
  <c r="BK145"/>
  <c i="3" r="J175"/>
  <c r="BK141"/>
  <c r="BK189"/>
  <c r="J133"/>
  <c r="J172"/>
  <c r="J109"/>
  <c r="BK106"/>
  <c i="4" r="BK222"/>
  <c r="J162"/>
  <c r="BK331"/>
  <c r="BK266"/>
  <c r="J216"/>
  <c r="J165"/>
  <c r="BK105"/>
  <c r="BK260"/>
  <c r="J211"/>
  <c r="J243"/>
  <c r="BK132"/>
  <c i="5" r="BK162"/>
  <c r="J121"/>
  <c r="J208"/>
  <c r="J149"/>
  <c r="BK160"/>
  <c r="BK213"/>
  <c r="J109"/>
  <c i="6" r="J112"/>
  <c r="BK119"/>
  <c i="7" r="J119"/>
  <c r="BK125"/>
  <c r="BK106"/>
  <c i="8" r="BK89"/>
  <c r="BK95"/>
  <c i="9" r="BK86"/>
  <c i="2" r="BK287"/>
  <c r="J172"/>
  <c r="J330"/>
  <c r="J256"/>
  <c r="J140"/>
  <c r="BK377"/>
  <c r="J340"/>
  <c r="BK229"/>
  <c r="J111"/>
  <c r="BK281"/>
  <c r="J199"/>
  <c i="3" r="J103"/>
  <c r="J161"/>
  <c r="BK103"/>
  <c r="BK136"/>
  <c r="BK172"/>
  <c i="4" r="J283"/>
  <c r="BK168"/>
  <c r="J99"/>
  <c r="BK269"/>
  <c r="BK220"/>
  <c r="BK153"/>
  <c r="J286"/>
  <c r="J220"/>
  <c r="J187"/>
  <c r="BK231"/>
  <c r="J130"/>
  <c i="5" r="BK156"/>
  <c r="BK90"/>
  <c r="J168"/>
  <c r="J183"/>
  <c r="J126"/>
  <c r="BK186"/>
  <c i="6" r="BK109"/>
  <c i="7" r="BK143"/>
  <c r="J93"/>
  <c r="BK84"/>
  <c r="BK93"/>
  <c r="BK113"/>
  <c i="8" r="J97"/>
  <c i="2" r="J360"/>
  <c r="J242"/>
  <c r="BK140"/>
  <c r="BK327"/>
  <c r="BK275"/>
  <c r="BK162"/>
  <c r="J102"/>
  <c r="J315"/>
  <c r="J223"/>
  <c r="J142"/>
  <c r="BK353"/>
  <c r="BK279"/>
  <c r="J162"/>
  <c i="3" r="J189"/>
  <c r="BK148"/>
  <c r="J177"/>
  <c r="J97"/>
  <c r="J144"/>
  <c r="BK167"/>
  <c i="4" r="J327"/>
  <c r="J224"/>
  <c r="BK147"/>
  <c r="J315"/>
  <c r="BK251"/>
  <c r="J218"/>
  <c r="BK150"/>
  <c r="BK327"/>
  <c r="BK243"/>
  <c r="BK193"/>
  <c r="J142"/>
  <c r="BK312"/>
  <c r="BK205"/>
  <c r="J123"/>
  <c i="5" r="BK132"/>
  <c r="J206"/>
  <c r="J152"/>
  <c r="J171"/>
  <c r="BK99"/>
  <c r="BK105"/>
  <c i="6" r="BK102"/>
  <c r="BK86"/>
  <c i="7" r="J98"/>
  <c r="J86"/>
  <c r="BK98"/>
  <c i="8" r="J91"/>
  <c r="BK93"/>
  <c i="4" r="J144"/>
  <c r="J309"/>
  <c r="J199"/>
  <c r="BK128"/>
  <c i="5" r="J160"/>
  <c r="J87"/>
  <c r="J190"/>
  <c r="J129"/>
  <c r="J162"/>
  <c r="BK200"/>
  <c r="BK88"/>
  <c i="6" r="J90"/>
  <c i="7" r="J139"/>
  <c r="BK90"/>
  <c r="BK147"/>
  <c r="J135"/>
  <c i="8" r="BK99"/>
  <c i="9" r="BK95"/>
  <c i="2" r="J310"/>
  <c r="BK220"/>
  <c r="J99"/>
  <c r="J323"/>
  <c r="BK248"/>
  <c r="J186"/>
  <c r="J107"/>
  <c r="BK336"/>
  <c r="BK256"/>
  <c r="J114"/>
  <c r="BK297"/>
  <c r="J226"/>
  <c r="BK118"/>
  <c i="3" r="J159"/>
  <c r="J169"/>
  <c r="BK100"/>
  <c r="BK138"/>
  <c r="J129"/>
  <c i="4" r="BK315"/>
  <c r="J197"/>
  <c r="J128"/>
  <c r="BK309"/>
  <c r="BK237"/>
  <c r="J183"/>
  <c r="J119"/>
  <c r="BK283"/>
  <c r="J222"/>
  <c r="BK177"/>
  <c r="BK226"/>
  <c i="5" r="J192"/>
  <c r="BK109"/>
  <c r="BK183"/>
  <c r="J114"/>
  <c r="J154"/>
  <c r="BK192"/>
  <c r="J90"/>
  <c i="6" r="BK104"/>
  <c i="7" r="J133"/>
  <c r="BK133"/>
  <c r="BK115"/>
  <c r="BK121"/>
  <c i="8" r="BK97"/>
  <c i="9" r="J95"/>
  <c i="2" r="J320"/>
  <c r="BK226"/>
  <c r="J134"/>
  <c r="BK312"/>
  <c r="BK201"/>
  <c r="BK114"/>
  <c r="J312"/>
  <c r="J215"/>
  <c r="BK102"/>
  <c r="BK269"/>
  <c r="J127"/>
  <c i="3" r="J183"/>
  <c r="J123"/>
  <c r="BK94"/>
  <c r="BK161"/>
  <c r="J114"/>
  <c i="4" r="J324"/>
  <c r="BK209"/>
  <c r="BK115"/>
  <c r="J312"/>
  <c r="J240"/>
  <c r="J201"/>
  <c r="J108"/>
  <c r="J245"/>
  <c r="BK197"/>
  <c r="BK286"/>
  <c r="J174"/>
  <c i="5" r="J203"/>
  <c r="BK116"/>
  <c r="BK188"/>
  <c r="J132"/>
  <c r="J156"/>
  <c r="J194"/>
  <c r="J99"/>
  <c i="6" r="J100"/>
  <c r="J109"/>
  <c i="7" r="J106"/>
  <c r="J121"/>
  <c r="J100"/>
  <c i="8" r="BK105"/>
  <c r="J93"/>
  <c i="2" r="J293"/>
  <c r="J196"/>
  <c r="BK348"/>
  <c r="J317"/>
  <c r="BK239"/>
  <c r="BK124"/>
  <c r="J377"/>
  <c r="J307"/>
  <c r="BK172"/>
  <c r="BK370"/>
  <c r="J287"/>
  <c r="J137"/>
  <c i="3" r="BK180"/>
  <c r="J94"/>
  <c r="BK126"/>
  <c r="J180"/>
  <c r="J126"/>
  <c r="BK133"/>
  <c i="4" r="J266"/>
  <c r="BK201"/>
  <c r="J132"/>
  <c r="J288"/>
  <c r="BK234"/>
  <c r="BK187"/>
  <c r="BK96"/>
  <c r="J281"/>
  <c r="BK213"/>
  <c r="J159"/>
  <c r="BK130"/>
  <c r="J306"/>
  <c r="BK189"/>
  <c r="J102"/>
  <c i="5" r="BK154"/>
  <c r="BK215"/>
  <c r="BK174"/>
  <c r="J88"/>
  <c r="BK123"/>
  <c r="BK164"/>
  <c i="6" r="BK90"/>
  <c r="BK88"/>
  <c i="7" r="BK137"/>
  <c r="BK86"/>
  <c r="J145"/>
  <c r="BK139"/>
  <c i="8" r="BK103"/>
  <c r="J87"/>
  <c i="4" r="J139"/>
  <c r="J297"/>
  <c r="BK183"/>
  <c i="5" r="J174"/>
  <c r="BK112"/>
  <c r="BK180"/>
  <c r="BK96"/>
  <c r="J96"/>
  <c r="BK143"/>
  <c i="6" r="BK94"/>
  <c r="J102"/>
  <c i="7" r="J115"/>
  <c r="J127"/>
  <c r="J103"/>
  <c i="8" r="BK101"/>
  <c r="J99"/>
  <c i="2" r="J370"/>
  <c r="BK259"/>
  <c r="BK186"/>
  <c r="BK333"/>
  <c r="BK289"/>
  <c r="J217"/>
  <c r="BK120"/>
  <c r="J348"/>
  <c r="BK283"/>
  <c r="BK196"/>
  <c r="BK360"/>
  <c r="J283"/>
  <c r="BK168"/>
  <c i="3" r="BK183"/>
  <c r="BK121"/>
  <c r="BK175"/>
  <c r="J121"/>
  <c r="BK150"/>
  <c r="J186"/>
  <c i="4" r="J331"/>
  <c r="BK248"/>
  <c r="J189"/>
  <c r="BK102"/>
  <c r="J272"/>
  <c r="J226"/>
  <c r="J180"/>
  <c r="J336"/>
  <c r="J248"/>
  <c r="BK199"/>
  <c r="BK281"/>
  <c r="BK171"/>
  <c i="5" r="J210"/>
  <c r="J136"/>
  <c r="BK196"/>
  <c r="BK136"/>
  <c r="J180"/>
  <c r="J93"/>
  <c r="J145"/>
  <c i="6" r="J86"/>
  <c r="BK92"/>
  <c i="7" r="BK103"/>
  <c r="BK95"/>
  <c r="J95"/>
  <c r="J90"/>
  <c i="8" r="J82"/>
  <c i="2" r="BK365"/>
  <c r="BK302"/>
  <c r="BK217"/>
  <c r="BK340"/>
  <c r="BK293"/>
  <c r="J229"/>
  <c r="BK105"/>
  <c r="J300"/>
  <c r="BK188"/>
  <c r="J333"/>
  <c r="J291"/>
  <c r="BK147"/>
  <c i="3" r="BK123"/>
  <c r="BK144"/>
  <c r="BK177"/>
  <c r="J148"/>
  <c r="BK118"/>
  <c i="4" r="BK245"/>
  <c r="BK156"/>
  <c r="J321"/>
  <c r="J260"/>
  <c r="BK211"/>
  <c r="BK142"/>
  <c r="BK324"/>
  <c r="J231"/>
  <c r="J168"/>
  <c r="J193"/>
  <c r="BK108"/>
  <c i="5" r="BK145"/>
  <c r="J213"/>
  <c r="J177"/>
  <c r="J102"/>
  <c r="BK217"/>
  <c r="J116"/>
  <c i="6" r="J104"/>
  <c r="BK105"/>
  <c i="7" r="BK131"/>
  <c r="BK145"/>
  <c r="J113"/>
  <c i="8" r="BK85"/>
  <c r="J89"/>
  <c i="2" l="1" r="P98"/>
  <c r="P110"/>
  <c r="P133"/>
  <c i="5" r="R86"/>
  <c r="P118"/>
  <c r="T118"/>
  <c r="P151"/>
  <c r="BK212"/>
  <c r="J212"/>
  <c r="J64"/>
  <c r="R212"/>
  <c i="6" r="P85"/>
  <c r="BK108"/>
  <c r="J108"/>
  <c r="J62"/>
  <c r="T108"/>
  <c i="7" r="R83"/>
  <c r="R82"/>
  <c r="R81"/>
  <c i="8" r="R81"/>
  <c r="R80"/>
  <c i="2" r="BK98"/>
  <c r="J98"/>
  <c r="J61"/>
  <c r="R98"/>
  <c r="T110"/>
  <c r="T133"/>
  <c r="T198"/>
  <c r="R238"/>
  <c r="P255"/>
  <c r="BK278"/>
  <c r="J278"/>
  <c r="J67"/>
  <c r="P278"/>
  <c r="R296"/>
  <c r="P319"/>
  <c r="T319"/>
  <c r="P326"/>
  <c r="BK342"/>
  <c r="J342"/>
  <c r="J73"/>
  <c r="T342"/>
  <c r="R359"/>
  <c i="3" r="T93"/>
  <c r="R105"/>
  <c r="P117"/>
  <c r="T117"/>
  <c r="R132"/>
  <c r="BK147"/>
  <c r="J147"/>
  <c r="J66"/>
  <c r="R147"/>
  <c r="BK155"/>
  <c r="J155"/>
  <c r="J68"/>
  <c r="R155"/>
  <c r="BK163"/>
  <c r="J163"/>
  <c r="J69"/>
  <c r="T163"/>
  <c r="P171"/>
  <c r="BK185"/>
  <c r="J185"/>
  <c r="J71"/>
  <c r="R185"/>
  <c i="4" r="P95"/>
  <c r="BK111"/>
  <c r="J111"/>
  <c r="J62"/>
  <c r="T111"/>
  <c r="BK146"/>
  <c r="J146"/>
  <c r="J64"/>
  <c r="T146"/>
  <c r="T186"/>
  <c r="R208"/>
  <c r="BK215"/>
  <c r="J215"/>
  <c r="J69"/>
  <c r="BK230"/>
  <c r="J230"/>
  <c r="J70"/>
  <c r="R230"/>
  <c r="P259"/>
  <c r="BK311"/>
  <c r="J311"/>
  <c r="J72"/>
  <c r="R311"/>
  <c r="R330"/>
  <c i="2" r="T98"/>
  <c r="R110"/>
  <c r="R133"/>
  <c r="P198"/>
  <c r="BK238"/>
  <c r="J238"/>
  <c r="J65"/>
  <c r="T238"/>
  <c r="R255"/>
  <c r="T278"/>
  <c r="P296"/>
  <c r="BK326"/>
  <c r="J326"/>
  <c r="J72"/>
  <c r="T326"/>
  <c r="R342"/>
  <c r="P359"/>
  <c i="3" r="P93"/>
  <c r="P105"/>
  <c r="BK117"/>
  <c r="J117"/>
  <c r="J64"/>
  <c r="P132"/>
  <c r="P147"/>
  <c r="P155"/>
  <c r="P163"/>
  <c r="R171"/>
  <c r="P185"/>
  <c i="4" r="R95"/>
  <c r="R111"/>
  <c r="P134"/>
  <c r="T134"/>
  <c r="R146"/>
  <c r="P186"/>
  <c r="P208"/>
  <c r="P215"/>
  <c r="T215"/>
  <c r="T230"/>
  <c r="R259"/>
  <c r="P311"/>
  <c r="BK330"/>
  <c r="J330"/>
  <c r="J73"/>
  <c r="T330"/>
  <c i="5" r="P86"/>
  <c r="BK118"/>
  <c r="J118"/>
  <c r="J62"/>
  <c r="R118"/>
  <c r="R151"/>
  <c r="P212"/>
  <c i="6" r="T85"/>
  <c r="T84"/>
  <c r="T83"/>
  <c r="R108"/>
  <c i="7" r="P83"/>
  <c r="P82"/>
  <c r="P81"/>
  <c i="1" r="AU60"/>
  <c i="8" r="T81"/>
  <c r="T80"/>
  <c i="2" r="BK110"/>
  <c r="J110"/>
  <c r="J62"/>
  <c r="BK133"/>
  <c r="J133"/>
  <c r="J63"/>
  <c r="BK198"/>
  <c r="J198"/>
  <c r="J64"/>
  <c r="R198"/>
  <c r="P238"/>
  <c r="BK255"/>
  <c r="J255"/>
  <c r="J66"/>
  <c r="T255"/>
  <c r="R278"/>
  <c r="BK296"/>
  <c r="T296"/>
  <c r="BK319"/>
  <c r="J319"/>
  <c r="J71"/>
  <c r="R319"/>
  <c r="R326"/>
  <c r="P342"/>
  <c r="BK359"/>
  <c r="J359"/>
  <c r="J74"/>
  <c r="T359"/>
  <c i="3" r="BK93"/>
  <c r="R93"/>
  <c r="BK105"/>
  <c r="J105"/>
  <c r="J62"/>
  <c r="T105"/>
  <c r="R117"/>
  <c r="BK132"/>
  <c r="J132"/>
  <c r="J65"/>
  <c r="T132"/>
  <c r="T147"/>
  <c r="T155"/>
  <c r="R163"/>
  <c r="BK171"/>
  <c r="J171"/>
  <c r="J70"/>
  <c r="T171"/>
  <c r="T185"/>
  <c i="4" r="BK95"/>
  <c r="J95"/>
  <c r="J61"/>
  <c r="T95"/>
  <c r="T94"/>
  <c r="P111"/>
  <c r="BK134"/>
  <c r="J134"/>
  <c r="J63"/>
  <c r="R134"/>
  <c r="P146"/>
  <c r="BK186"/>
  <c r="J186"/>
  <c r="J65"/>
  <c r="R186"/>
  <c r="BK208"/>
  <c r="J208"/>
  <c r="J68"/>
  <c r="T208"/>
  <c r="R215"/>
  <c r="P230"/>
  <c r="BK259"/>
  <c r="J259"/>
  <c r="J71"/>
  <c r="T259"/>
  <c r="T311"/>
  <c r="P330"/>
  <c i="5" r="BK86"/>
  <c r="T86"/>
  <c r="BK151"/>
  <c r="J151"/>
  <c r="J63"/>
  <c r="T151"/>
  <c r="T212"/>
  <c i="6" r="BK85"/>
  <c r="J85"/>
  <c r="J61"/>
  <c r="R85"/>
  <c r="R84"/>
  <c r="R83"/>
  <c r="P108"/>
  <c i="7" r="BK83"/>
  <c r="J83"/>
  <c r="J61"/>
  <c r="T83"/>
  <c r="T82"/>
  <c r="T81"/>
  <c i="8" r="BK81"/>
  <c r="J81"/>
  <c r="J60"/>
  <c r="P81"/>
  <c r="P80"/>
  <c i="1" r="AU61"/>
  <c i="2" r="BK292"/>
  <c r="J292"/>
  <c r="J68"/>
  <c i="3" r="BK113"/>
  <c r="J113"/>
  <c r="J63"/>
  <c i="4" r="BK204"/>
  <c r="J204"/>
  <c r="J66"/>
  <c i="9" r="BK85"/>
  <c r="BK89"/>
  <c r="J89"/>
  <c r="J62"/>
  <c i="2" r="BK376"/>
  <c r="J376"/>
  <c r="J76"/>
  <c i="6" r="BK118"/>
  <c r="J118"/>
  <c r="J63"/>
  <c i="9" r="BK94"/>
  <c r="J94"/>
  <c r="J63"/>
  <c r="J54"/>
  <c r="J80"/>
  <c r="BE90"/>
  <c r="J52"/>
  <c r="E48"/>
  <c r="F54"/>
  <c r="F80"/>
  <c r="BE86"/>
  <c r="BE95"/>
  <c i="8" r="J52"/>
  <c r="J55"/>
  <c r="J76"/>
  <c r="BE89"/>
  <c r="BE93"/>
  <c r="BE103"/>
  <c r="BE97"/>
  <c r="BE99"/>
  <c r="F54"/>
  <c r="E70"/>
  <c r="BE85"/>
  <c r="BE91"/>
  <c r="BE95"/>
  <c r="BE105"/>
  <c r="F55"/>
  <c r="BE82"/>
  <c r="BE87"/>
  <c r="BE101"/>
  <c i="7" r="J54"/>
  <c r="J55"/>
  <c r="F77"/>
  <c r="BE93"/>
  <c r="BE95"/>
  <c r="BE98"/>
  <c r="BE100"/>
  <c r="BE103"/>
  <c r="BE115"/>
  <c r="BE117"/>
  <c r="BE125"/>
  <c r="BE127"/>
  <c r="BE131"/>
  <c r="BE141"/>
  <c r="BE143"/>
  <c r="BE147"/>
  <c i="6" r="BK84"/>
  <c r="J84"/>
  <c r="J60"/>
  <c i="7" r="J52"/>
  <c r="F55"/>
  <c r="BE84"/>
  <c r="BE86"/>
  <c r="BE121"/>
  <c r="BE129"/>
  <c r="BE137"/>
  <c r="E48"/>
  <c r="BE88"/>
  <c r="BE90"/>
  <c r="BE106"/>
  <c r="BE111"/>
  <c r="BE113"/>
  <c r="BE135"/>
  <c r="BE139"/>
  <c r="BE108"/>
  <c r="BE119"/>
  <c r="BE123"/>
  <c r="BE133"/>
  <c r="BE145"/>
  <c i="6" r="F55"/>
  <c r="J77"/>
  <c r="BE88"/>
  <c r="BE94"/>
  <c r="BE97"/>
  <c r="BE104"/>
  <c i="5" r="J86"/>
  <c r="J61"/>
  <c i="6" r="E48"/>
  <c r="J55"/>
  <c r="J79"/>
  <c r="BE86"/>
  <c r="BE100"/>
  <c r="BE105"/>
  <c r="BE109"/>
  <c r="BE115"/>
  <c r="BE119"/>
  <c r="F54"/>
  <c r="BE92"/>
  <c r="BE102"/>
  <c r="BE112"/>
  <c r="BE90"/>
  <c i="4" r="BK94"/>
  <c r="J94"/>
  <c r="J60"/>
  <c i="5" r="E48"/>
  <c r="F54"/>
  <c r="J78"/>
  <c r="F81"/>
  <c r="BE93"/>
  <c r="BE112"/>
  <c r="BE126"/>
  <c r="BE129"/>
  <c r="BE136"/>
  <c r="BE145"/>
  <c r="BE152"/>
  <c r="BE156"/>
  <c r="BE158"/>
  <c r="BE160"/>
  <c r="BE166"/>
  <c r="BE171"/>
  <c r="BE174"/>
  <c r="BE183"/>
  <c r="BE203"/>
  <c r="BE208"/>
  <c r="BE217"/>
  <c r="J54"/>
  <c r="J81"/>
  <c r="BE88"/>
  <c r="BE116"/>
  <c r="BE119"/>
  <c r="BE132"/>
  <c r="BE140"/>
  <c r="BE143"/>
  <c r="BE147"/>
  <c r="BE149"/>
  <c r="BE164"/>
  <c r="BE180"/>
  <c r="BE190"/>
  <c r="BE192"/>
  <c r="BE194"/>
  <c r="BE200"/>
  <c r="BE210"/>
  <c r="BE213"/>
  <c r="BE90"/>
  <c r="BE105"/>
  <c r="BE109"/>
  <c r="BE114"/>
  <c r="BE121"/>
  <c r="BE123"/>
  <c r="BE154"/>
  <c r="BE162"/>
  <c r="BE177"/>
  <c r="BE206"/>
  <c r="BE87"/>
  <c r="BE96"/>
  <c r="BE99"/>
  <c r="BE102"/>
  <c r="BE168"/>
  <c r="BE186"/>
  <c r="BE188"/>
  <c r="BE196"/>
  <c r="BE215"/>
  <c i="4" r="E48"/>
  <c r="F54"/>
  <c r="J55"/>
  <c r="BE96"/>
  <c r="BE115"/>
  <c r="BE139"/>
  <c r="BE144"/>
  <c r="BE156"/>
  <c r="BE165"/>
  <c r="BE177"/>
  <c r="BE201"/>
  <c r="BE209"/>
  <c r="BE211"/>
  <c r="BE213"/>
  <c r="BE218"/>
  <c r="BE220"/>
  <c r="BE222"/>
  <c r="BE228"/>
  <c r="BE248"/>
  <c r="BE257"/>
  <c r="BE263"/>
  <c r="BE281"/>
  <c r="BE315"/>
  <c r="BE324"/>
  <c r="BE331"/>
  <c i="3" r="J93"/>
  <c r="J61"/>
  <c r="BK154"/>
  <c r="J154"/>
  <c r="J67"/>
  <c i="4" r="J52"/>
  <c r="J89"/>
  <c r="BE102"/>
  <c r="BE108"/>
  <c r="BE112"/>
  <c r="BE132"/>
  <c r="BE147"/>
  <c r="BE150"/>
  <c r="BE153"/>
  <c r="BE171"/>
  <c r="BE187"/>
  <c r="BE199"/>
  <c r="BE216"/>
  <c r="BE224"/>
  <c r="BE234"/>
  <c r="BE237"/>
  <c r="BE254"/>
  <c r="BE266"/>
  <c r="BE297"/>
  <c r="BE309"/>
  <c r="BE312"/>
  <c r="BE318"/>
  <c r="BE336"/>
  <c r="F55"/>
  <c r="BE99"/>
  <c r="BE123"/>
  <c r="BE128"/>
  <c r="BE130"/>
  <c r="BE135"/>
  <c r="BE159"/>
  <c r="BE168"/>
  <c r="BE191"/>
  <c r="BE193"/>
  <c r="BE240"/>
  <c r="BE243"/>
  <c r="BE245"/>
  <c r="BE251"/>
  <c r="BE272"/>
  <c r="BE283"/>
  <c r="BE321"/>
  <c r="BE327"/>
  <c r="BE105"/>
  <c r="BE119"/>
  <c r="BE142"/>
  <c r="BE162"/>
  <c r="BE174"/>
  <c r="BE180"/>
  <c r="BE183"/>
  <c r="BE189"/>
  <c r="BE197"/>
  <c r="BE203"/>
  <c r="BE205"/>
  <c r="BE226"/>
  <c r="BE231"/>
  <c r="BE260"/>
  <c r="BE269"/>
  <c r="BE286"/>
  <c r="BE288"/>
  <c r="BE306"/>
  <c r="BE334"/>
  <c i="3" r="E48"/>
  <c r="F55"/>
  <c r="J88"/>
  <c r="BE97"/>
  <c r="BE100"/>
  <c r="BE123"/>
  <c r="BE138"/>
  <c r="BE141"/>
  <c r="BE148"/>
  <c r="BE161"/>
  <c r="BE164"/>
  <c r="BE177"/>
  <c r="BE180"/>
  <c r="J54"/>
  <c r="J85"/>
  <c r="BE103"/>
  <c r="BE118"/>
  <c r="BE121"/>
  <c r="BE167"/>
  <c r="BE169"/>
  <c r="BE172"/>
  <c r="BE183"/>
  <c i="2" r="J296"/>
  <c r="J70"/>
  <c i="3" r="BE106"/>
  <c r="BE109"/>
  <c r="BE114"/>
  <c r="BE136"/>
  <c r="BE189"/>
  <c r="F54"/>
  <c r="BE94"/>
  <c r="BE126"/>
  <c r="BE129"/>
  <c r="BE133"/>
  <c r="BE144"/>
  <c r="BE150"/>
  <c r="BE156"/>
  <c r="BE159"/>
  <c r="BE175"/>
  <c r="BE186"/>
  <c i="2" r="F54"/>
  <c r="J55"/>
  <c r="BE99"/>
  <c r="BE102"/>
  <c r="BE105"/>
  <c r="BE140"/>
  <c r="BE172"/>
  <c r="BE215"/>
  <c r="BE217"/>
  <c r="BE239"/>
  <c r="BE242"/>
  <c r="BE289"/>
  <c r="BE293"/>
  <c r="BE300"/>
  <c r="BE310"/>
  <c r="BE312"/>
  <c r="BE330"/>
  <c r="BE343"/>
  <c r="BE365"/>
  <c r="J54"/>
  <c r="F93"/>
  <c r="BE114"/>
  <c r="BE118"/>
  <c r="BE120"/>
  <c r="BE124"/>
  <c r="BE130"/>
  <c r="BE134"/>
  <c r="BE137"/>
  <c r="BE142"/>
  <c r="BE188"/>
  <c r="BE223"/>
  <c r="BE226"/>
  <c r="BE245"/>
  <c r="BE272"/>
  <c r="BE287"/>
  <c r="BE302"/>
  <c r="BE317"/>
  <c r="BE320"/>
  <c r="BE324"/>
  <c r="BE327"/>
  <c r="BE377"/>
  <c r="E48"/>
  <c r="J52"/>
  <c r="BE168"/>
  <c r="BE186"/>
  <c r="BE196"/>
  <c r="BE220"/>
  <c r="BE256"/>
  <c r="BE269"/>
  <c r="BE281"/>
  <c r="BE283"/>
  <c r="BE307"/>
  <c r="BE323"/>
  <c r="BE353"/>
  <c r="BE357"/>
  <c r="BE360"/>
  <c r="BE370"/>
  <c r="BE107"/>
  <c r="BE111"/>
  <c r="BE127"/>
  <c r="BE145"/>
  <c r="BE147"/>
  <c r="BE162"/>
  <c r="BE199"/>
  <c r="BE201"/>
  <c r="BE229"/>
  <c r="BE248"/>
  <c r="BE252"/>
  <c r="BE259"/>
  <c r="BE275"/>
  <c r="BE279"/>
  <c r="BE291"/>
  <c r="BE297"/>
  <c r="BE305"/>
  <c r="BE315"/>
  <c r="BE333"/>
  <c r="BE336"/>
  <c r="BE340"/>
  <c r="BE348"/>
  <c i="3" r="F37"/>
  <c i="1" r="BD56"/>
  <c i="4" r="F34"/>
  <c i="1" r="BA57"/>
  <c i="9" r="F37"/>
  <c i="1" r="BD62"/>
  <c i="2" r="F36"/>
  <c i="1" r="BC55"/>
  <c i="8" r="F36"/>
  <c i="1" r="BC61"/>
  <c i="2" r="F34"/>
  <c i="1" r="BA55"/>
  <c i="8" r="J34"/>
  <c i="1" r="AW61"/>
  <c i="4" r="J34"/>
  <c i="1" r="AW57"/>
  <c i="7" r="F36"/>
  <c i="1" r="BC60"/>
  <c i="4" r="F37"/>
  <c i="1" r="BD57"/>
  <c i="7" r="F37"/>
  <c i="1" r="BD60"/>
  <c i="2" r="F37"/>
  <c i="1" r="BD55"/>
  <c i="7" r="J34"/>
  <c i="1" r="AW60"/>
  <c i="5" r="F35"/>
  <c i="1" r="BB58"/>
  <c i="6" r="J34"/>
  <c i="1" r="AW59"/>
  <c i="8" r="F34"/>
  <c i="1" r="BA61"/>
  <c i="3" r="F34"/>
  <c i="1" r="BA56"/>
  <c i="5" r="J34"/>
  <c i="1" r="AW58"/>
  <c i="9" r="J34"/>
  <c i="1" r="AW62"/>
  <c i="2" r="F35"/>
  <c i="1" r="BB55"/>
  <c i="5" r="F37"/>
  <c i="1" r="BD58"/>
  <c i="5" r="F36"/>
  <c i="1" r="BC58"/>
  <c i="6" r="F34"/>
  <c i="1" r="BA59"/>
  <c i="9" r="F35"/>
  <c i="1" r="BB62"/>
  <c i="3" r="J34"/>
  <c i="1" r="AW56"/>
  <c i="6" r="F37"/>
  <c i="1" r="BD59"/>
  <c i="7" r="F34"/>
  <c i="1" r="BA60"/>
  <c i="9" r="F34"/>
  <c i="1" r="BA62"/>
  <c i="3" r="F36"/>
  <c i="1" r="BC56"/>
  <c i="7" r="F35"/>
  <c i="1" r="BB60"/>
  <c i="3" r="F35"/>
  <c i="1" r="BB56"/>
  <c i="5" r="F34"/>
  <c i="1" r="BA58"/>
  <c i="8" r="F37"/>
  <c i="1" r="BD61"/>
  <c i="9" r="F36"/>
  <c i="1" r="BC62"/>
  <c i="4" r="F35"/>
  <c i="1" r="BB57"/>
  <c i="6" r="F36"/>
  <c i="1" r="BC59"/>
  <c i="8" r="F35"/>
  <c i="1" r="BB61"/>
  <c i="4" r="F36"/>
  <c i="1" r="BC57"/>
  <c i="2" r="J34"/>
  <c i="1" r="AW55"/>
  <c i="6" r="F35"/>
  <c i="1" r="BB59"/>
  <c i="5" l="1" r="T85"/>
  <c r="T84"/>
  <c i="3" r="R92"/>
  <c i="4" r="P207"/>
  <c i="9" r="BK84"/>
  <c r="J84"/>
  <c r="J60"/>
  <c i="2" r="T295"/>
  <c i="4" r="R207"/>
  <c r="P94"/>
  <c r="P93"/>
  <c i="1" r="AU57"/>
  <c i="3" r="R154"/>
  <c i="5" r="BK85"/>
  <c r="BK84"/>
  <c r="J84"/>
  <c r="J59"/>
  <c i="3" r="T154"/>
  <c r="BK92"/>
  <c r="J92"/>
  <c r="J60"/>
  <c r="P154"/>
  <c r="P92"/>
  <c r="P91"/>
  <c i="1" r="AU56"/>
  <c i="2" r="R295"/>
  <c r="R97"/>
  <c r="R96"/>
  <c i="6" r="P84"/>
  <c r="P83"/>
  <c i="1" r="AU59"/>
  <c i="4" r="T207"/>
  <c r="T93"/>
  <c i="2" r="BK295"/>
  <c i="5" r="P85"/>
  <c r="P84"/>
  <c i="1" r="AU58"/>
  <c i="4" r="R94"/>
  <c r="R93"/>
  <c i="2" r="P295"/>
  <c r="T97"/>
  <c r="T96"/>
  <c i="3" r="T92"/>
  <c r="T91"/>
  <c i="5" r="R85"/>
  <c r="R84"/>
  <c i="2" r="P97"/>
  <c r="P96"/>
  <c i="1" r="AU55"/>
  <c i="2" r="BK375"/>
  <c r="J375"/>
  <c r="J75"/>
  <c r="BK97"/>
  <c r="J97"/>
  <c r="J60"/>
  <c i="7" r="BK82"/>
  <c r="J82"/>
  <c r="J60"/>
  <c i="8" r="BK80"/>
  <c r="J80"/>
  <c r="J59"/>
  <c i="9" r="J85"/>
  <c r="J61"/>
  <c i="4" r="BK207"/>
  <c r="J207"/>
  <c r="J67"/>
  <c i="6" r="BK83"/>
  <c r="J83"/>
  <c r="J59"/>
  <c i="3" r="BK91"/>
  <c r="J91"/>
  <c r="J59"/>
  <c i="5" r="J33"/>
  <c i="1" r="AV58"/>
  <c r="AT58"/>
  <c i="6" r="J33"/>
  <c i="1" r="AV59"/>
  <c r="AT59"/>
  <c i="7" r="F33"/>
  <c i="1" r="AZ60"/>
  <c i="4" r="F33"/>
  <c i="1" r="AZ57"/>
  <c i="2" r="J33"/>
  <c i="1" r="AV55"/>
  <c r="AT55"/>
  <c i="2" r="F33"/>
  <c i="1" r="AZ55"/>
  <c i="7" r="J33"/>
  <c i="1" r="AV60"/>
  <c r="AT60"/>
  <c r="BB54"/>
  <c r="W31"/>
  <c i="6" r="F33"/>
  <c i="1" r="AZ59"/>
  <c r="BC54"/>
  <c r="W32"/>
  <c i="3" r="J33"/>
  <c i="1" r="AV56"/>
  <c r="AT56"/>
  <c i="8" r="F33"/>
  <c i="1" r="AZ61"/>
  <c r="BD54"/>
  <c r="W33"/>
  <c r="BA54"/>
  <c r="W30"/>
  <c i="5" r="F33"/>
  <c i="1" r="AZ58"/>
  <c i="9" r="F33"/>
  <c i="1" r="AZ62"/>
  <c i="3" r="F33"/>
  <c i="1" r="AZ56"/>
  <c i="8" r="J33"/>
  <c i="1" r="AV61"/>
  <c r="AT61"/>
  <c i="9" r="J33"/>
  <c i="1" r="AV62"/>
  <c r="AT62"/>
  <c i="4" r="J33"/>
  <c i="1" r="AV57"/>
  <c r="AT57"/>
  <c i="4" l="1" r="BK93"/>
  <c r="J93"/>
  <c i="2" r="BK96"/>
  <c r="J96"/>
  <c i="3" r="R91"/>
  <c i="7" r="BK81"/>
  <c r="J81"/>
  <c r="J59"/>
  <c i="9" r="BK83"/>
  <c r="J83"/>
  <c r="J59"/>
  <c i="5" r="J85"/>
  <c r="J60"/>
  <c i="2" r="J295"/>
  <c r="J69"/>
  <c i="4" r="J59"/>
  <c r="J30"/>
  <c i="1" r="AG57"/>
  <c r="AN57"/>
  <c r="AU54"/>
  <c i="5" r="J30"/>
  <c i="1" r="AG58"/>
  <c r="AW54"/>
  <c r="AK30"/>
  <c i="2" r="J30"/>
  <c i="1" r="AG55"/>
  <c i="8" r="J30"/>
  <c i="1" r="AG61"/>
  <c i="6" r="J30"/>
  <c i="1" r="AG59"/>
  <c r="AN59"/>
  <c i="3" r="J30"/>
  <c i="1" r="AG56"/>
  <c r="AY54"/>
  <c r="AZ54"/>
  <c r="W29"/>
  <c r="AX54"/>
  <c i="4" l="1" r="J39"/>
  <c i="2" r="J39"/>
  <c i="5" r="J39"/>
  <c i="8" r="J39"/>
  <c i="2" r="J59"/>
  <c i="6" r="J39"/>
  <c i="3" r="J39"/>
  <c i="1" r="AN56"/>
  <c r="AN55"/>
  <c r="AN58"/>
  <c r="AN61"/>
  <c i="9" r="J30"/>
  <c i="1" r="AG62"/>
  <c i="7" r="J30"/>
  <c i="1" r="AG60"/>
  <c r="AV54"/>
  <c r="AK29"/>
  <c i="9" l="1" r="J39"/>
  <c i="7" r="J39"/>
  <c i="1" r="AN62"/>
  <c r="AN60"/>
  <c r="AG54"/>
  <c r="AK26"/>
  <c r="AT54"/>
  <c r="AN54"/>
  <c l="1" r="AK35"/>
</calcChain>
</file>

<file path=xl/sharedStrings.xml><?xml version="1.0" encoding="utf-8"?>
<sst xmlns="http://schemas.openxmlformats.org/spreadsheetml/2006/main">
  <si>
    <t>Export Komplet</t>
  </si>
  <si>
    <t>VZ</t>
  </si>
  <si>
    <t>2.0</t>
  </si>
  <si>
    <t>ZAMOK</t>
  </si>
  <si>
    <t>False</t>
  </si>
  <si>
    <t>{96c97d79-d849-4d65-8fe7-378ca553f8c8}</t>
  </si>
  <si>
    <t>0,01</t>
  </si>
  <si>
    <t>21</t>
  </si>
  <si>
    <t>15</t>
  </si>
  <si>
    <t>REKAPITULACE STAVBY</t>
  </si>
  <si>
    <t xml:space="preserve">v ---  níže se nacházejí doplnkové a pomocné údaje k sestavám  --- v</t>
  </si>
  <si>
    <t>Návod na vyplnění</t>
  </si>
  <si>
    <t>0,001</t>
  </si>
  <si>
    <t>Kód:</t>
  </si>
  <si>
    <t>EKS-072/2021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</si>
  <si>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</si>
  <si>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</si>
  <si>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Zahradního domu Teplice</t>
  </si>
  <si>
    <t>KSO:</t>
  </si>
  <si>
    <t/>
  </si>
  <si>
    <t>CC-CZ:</t>
  </si>
  <si>
    <t>Místo:</t>
  </si>
  <si>
    <t xml:space="preserve"> </t>
  </si>
  <si>
    <t>Datum:</t>
  </si>
  <si>
    <t>22. 10. 2021</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</si>
  <si>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</si>
  <si>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</si>
  <si>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</si>
  <si>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</si>
  <si>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</si>
  <si>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</si>
  <si>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</si>
  <si>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</si>
  <si>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</si>
  <si>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</si>
  <si>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</si>
  <si>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</si>
  <si>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</si>
  <si>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</si>
  <si>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</si>
  <si>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</si>
  <si>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</si>
  <si>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</si>
  <si>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</si>
  <si>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</si>
  <si>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</si>
  <si>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</si>
  <si>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</si>
  <si>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</si>
  <si>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</si>
  <si>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</si>
  <si>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</si>
  <si>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</si>
  <si>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</si>
  <si>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</si>
  <si>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</si>
  <si>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</si>
  <si>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</si>
  <si>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</si>
  <si>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</si>
  <si>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</si>
  <si>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</si>
  <si>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</si>
  <si>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</si>
  <si>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</si>
  <si>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</si>
  <si>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</si>
  <si>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</si>
  <si>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</si>
  <si>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</si>
  <si>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</si>
  <si>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</si>
  <si>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</si>
  <si>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</si>
  <si>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SO101</t>
  </si>
  <si>
    <t>Bezbariérový výtah se schodištěm</t>
  </si>
  <si>
    <t>STA</t>
  </si>
  <si>
    <t>1</t>
  </si>
  <si>
    <t>{2e1a24c0-19e6-414e-be3e-f7bb5b5de169}</t>
  </si>
  <si>
    <t>2</t>
  </si>
  <si>
    <t>SO102</t>
  </si>
  <si>
    <t>Bezbariérové vstupní rampy</t>
  </si>
  <si>
    <t>{cb07790f-9fcf-44a1-b375-9e41e9a063d5}</t>
  </si>
  <si>
    <t>SO103</t>
  </si>
  <si>
    <t>Sociální zázemí s bezbariérovým WC</t>
  </si>
  <si>
    <t>{51e1a42e-13ab-4515-8161-c6ac5d3b38ad}</t>
  </si>
  <si>
    <t>SO104</t>
  </si>
  <si>
    <t>Zdravotně technické instalace</t>
  </si>
  <si>
    <t>{7acd3235-bc65-44e8-bf86-c67857304b90}</t>
  </si>
  <si>
    <t>SO105</t>
  </si>
  <si>
    <t>Vzduchotechnika</t>
  </si>
  <si>
    <t>{6eb419f2-de06-4529-b8fe-a3e4c7fe22fc}</t>
  </si>
  <si>
    <t>SO106</t>
  </si>
  <si>
    <t>Silnoproudá elektroinstalace</t>
  </si>
  <si>
    <t>{2208d4e2-2d3f-4b39-a9a7-400360a7cc16}</t>
  </si>
  <si>
    <t>SO107</t>
  </si>
  <si>
    <t>Slaboproudá elektroinstalace</t>
  </si>
  <si>
    <t>{da7f1fc8-a513-497d-bfc0-43b2a43473e4}</t>
  </si>
  <si>
    <t>VON</t>
  </si>
  <si>
    <t>Vedlejší a ostatní náklady</t>
  </si>
  <si>
    <t>{dd51351a-32cd-488b-a738-a210cacc1023}</t>
  </si>
  <si>
    <t>KRYCÍ LIST SOUPISU PRACÍ</t>
  </si>
  <si>
    <t>Objekt:</t>
  </si>
  <si>
    <t>SO101 - Bezbariérový výtah se schodištěm</t>
  </si>
  <si>
    <t>REKAPITULACE ČLENĚNÍ SOUPISU PRACÍ</t>
  </si>
  <si>
    <t>Kód dílu - Popis</t>
  </si>
  <si>
    <t>Cena celkem [CZK]</t>
  </si>
  <si>
    <t>-1</t>
  </si>
  <si>
    <t>HSV - Práce a dodávky HSV</t>
  </si>
  <si>
    <t xml:space="preserve">    2 - Zakládání</t>
  </si>
  <si>
    <t xml:space="preserve">    3 - Svislé a kompletní konstrukce</t>
  </si>
  <si>
    <t xml:space="preserve">    4 - Vodorovné konstrukce</t>
  </si>
  <si>
    <t xml:space="preserve">    6 - Úpravy povrchů, podlahy a osazování výplní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</si>
  <si>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</si>
  <si>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</si>
  <si>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</si>
  <si>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</si>
  <si>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</si>
  <si>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</si>
  <si>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766 - Konstrukce truhlářské</t>
  </si>
  <si>
    <t xml:space="preserve">    767 - Konstrukce zámečnické</t>
  </si>
  <si>
    <t xml:space="preserve">    777 - Podlahy lité</t>
  </si>
  <si>
    <t xml:space="preserve">    783 - Dokončovací práce - nátěry</t>
  </si>
  <si>
    <t>M - Práce a dodávky M</t>
  </si>
  <si>
    <t xml:space="preserve">    33-M - Montáže dopravních zařízení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</si>
  <si>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</si>
  <si>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</si>
  <si>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</si>
  <si>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</si>
  <si>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</si>
  <si>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</si>
  <si>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</si>
  <si>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</si>
  <si>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</si>
  <si>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</si>
  <si>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</si>
  <si>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</si>
  <si>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</si>
  <si>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</si>
  <si>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</si>
  <si>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</si>
  <si>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Zakládání</t>
  </si>
  <si>
    <t>K</t>
  </si>
  <si>
    <t>273321511</t>
  </si>
  <si>
    <t>Základy z betonu železového (bez výztuže) desky z betonu bez zvláštních nároků na prostředí tř. C 25/30</t>
  </si>
  <si>
    <t>m3</t>
  </si>
  <si>
    <t>CS ÚRS 2021 02</t>
  </si>
  <si>
    <t>4</t>
  </si>
  <si>
    <t>350914597</t>
  </si>
  <si>
    <t>Online PSC</t>
  </si>
  <si>
    <t>https://podminky.urs.cz/item/CS_URS_2021_02/273321511</t>
  </si>
  <si>
    <t>VV</t>
  </si>
  <si>
    <t>"základ výtahové šachty" 2,4*1,9*0,30+(2,4*2+1,57*2)*1,07*0,30</t>
  </si>
  <si>
    <t>273351121</t>
  </si>
  <si>
    <t>Bednění základů desek zřízení</t>
  </si>
  <si>
    <t>m2</t>
  </si>
  <si>
    <t>-1830751847</t>
  </si>
  <si>
    <t>https://podminky.urs.cz/item/CS_URS_2021_02/273351121</t>
  </si>
  <si>
    <t>"základ výtahové šachty" (2,4*2+1,9*2)*1,37+(1,8*2+1,57*2)*1,07</t>
  </si>
  <si>
    <t>3</t>
  </si>
  <si>
    <t>273351122</t>
  </si>
  <si>
    <t>Bednění základů desek odstranění</t>
  </si>
  <si>
    <t>-143497249</t>
  </si>
  <si>
    <t>https://podminky.urs.cz/item/CS_URS_2021_02/273351122</t>
  </si>
  <si>
    <t>273361821</t>
  </si>
  <si>
    <t>Výztuž základů desek z betonářské oceli 10 505 (R) nebo BSt 500</t>
  </si>
  <si>
    <t>t</t>
  </si>
  <si>
    <t>-1973452205</t>
  </si>
  <si>
    <t>https://podminky.urs.cz/item/CS_URS_2021_02/273361821</t>
  </si>
  <si>
    <t>"dle výpisu výztuže + 5% prostřih" 230,0*1,05/1000</t>
  </si>
  <si>
    <t>Svislé a kompletní konstrukce</t>
  </si>
  <si>
    <t>5</t>
  </si>
  <si>
    <t>311321814</t>
  </si>
  <si>
    <t>Nadzákladové zdi z betonu železového (bez výztuže) nosné pohledového (v přírodní barvě drtí a přísad) tř. C 25/30</t>
  </si>
  <si>
    <t>-431981881</t>
  </si>
  <si>
    <t>https://podminky.urs.cz/item/CS_URS_2021_02/311321814</t>
  </si>
  <si>
    <t>"stěny výtahové šachty" (1,9*0,3*2+1,8*0,15+1,8*0,18)*9,3</t>
  </si>
  <si>
    <t>6</t>
  </si>
  <si>
    <t>311351121</t>
  </si>
  <si>
    <t>Bednění nadzákladových zdí nosných rovné oboustranné za každou stranu zřízení</t>
  </si>
  <si>
    <t>1022617918</t>
  </si>
  <si>
    <t>https://podminky.urs.cz/item/CS_URS_2021_02/311351121</t>
  </si>
  <si>
    <t>"stěny výtahové šachty" (2,4*2+1,9*2+1,8*2+1,57*2)*9,3</t>
  </si>
  <si>
    <t>"přípočet ostění a nadpraží dveří" (1,2+2,18*2)*0,3*3</t>
  </si>
  <si>
    <t>7</t>
  </si>
  <si>
    <t>311351122</t>
  </si>
  <si>
    <t>Bednění nadzákladových zdí nosných rovné oboustranné za každou stranu odstranění</t>
  </si>
  <si>
    <t>503208499</t>
  </si>
  <si>
    <t>https://podminky.urs.cz/item/CS_URS_2021_02/311351122</t>
  </si>
  <si>
    <t>8</t>
  </si>
  <si>
    <t>311351911</t>
  </si>
  <si>
    <t>Bednění nadzákladových zdí nosných Příplatek k cenám bednění za pohledový beton</t>
  </si>
  <si>
    <t>-1483567997</t>
  </si>
  <si>
    <t>https://podminky.urs.cz/item/CS_URS_2021_02/311351911</t>
  </si>
  <si>
    <t>"vnější líc stěn výtahové šachty" (2,4*2+1,9*2)*9,3</t>
  </si>
  <si>
    <t>9</t>
  </si>
  <si>
    <t>311361821</t>
  </si>
  <si>
    <t>Výztuž nadzákladových zdí nosných svislých nebo odkloněných od svislice, rovných nebo oblých z betonářské oceli 10 505 (R) nebo BSt 500</t>
  </si>
  <si>
    <t>724512663</t>
  </si>
  <si>
    <t>https://podminky.urs.cz/item/CS_URS_2021_02/311361821</t>
  </si>
  <si>
    <t>"výztuž výtahové šachty - dle výpisu výztuže + 5% ztratné" (659,0+248,0)*1,05/1000</t>
  </si>
  <si>
    <t>10</t>
  </si>
  <si>
    <t>311362021</t>
  </si>
  <si>
    <t>Výztuž nadzákladových zdí nosných svislých nebo odkloněných od svislice, rovných nebo oblých ze svařovaných sítí z drátů typu KARI</t>
  </si>
  <si>
    <t>-1043574097</t>
  </si>
  <si>
    <t>https://podminky.urs.cz/item/CS_URS_2021_02/311362021</t>
  </si>
  <si>
    <t>"výztuž výtahové šachty - dle výpisu výztuže + 20% ztratné" 32,0*1,20/1000</t>
  </si>
  <si>
    <t>11</t>
  </si>
  <si>
    <t>346244821</t>
  </si>
  <si>
    <t>Přizdívky izolační a ochranné z cihel pálených na maltu MC-10 včetně vytvoření požlábku v ohybu izolace vodorovné na svislou, se zatřenou cementovou omítkou z malty min. MC 10 tl. 20 mm pod izolaci z cihel plných dl. 290 mm, P 10 až P 20 tl. 140 mm</t>
  </si>
  <si>
    <t>-1383899309</t>
  </si>
  <si>
    <t>https://podminky.urs.cz/item/CS_URS_2021_02/346244821</t>
  </si>
  <si>
    <t>"izolační přizdívka základu výtahové šachty" 1,9*1,2</t>
  </si>
  <si>
    <t>Vodorovné konstrukce</t>
  </si>
  <si>
    <t>12</t>
  </si>
  <si>
    <t>411321414</t>
  </si>
  <si>
    <t>Stropy z betonu železového (bez výztuže) stropů deskových, plochých střech, desek balkonových, desek hřibových stropů včetně hlavic hřibových sloupů tř. C 25/30-XC1</t>
  </si>
  <si>
    <t>-1296286474</t>
  </si>
  <si>
    <t>https://podminky.urs.cz/item/CS_URS_2021_02/411321414</t>
  </si>
  <si>
    <t>"stropní deska výtahové šachty" 2,4*1,9*0,12</t>
  </si>
  <si>
    <t>13</t>
  </si>
  <si>
    <t>411351011</t>
  </si>
  <si>
    <t>Bednění stropních konstrukcí - bez podpěrné konstrukce desek tloušťky stropní desky přes 5 do 25 cm zřízení</t>
  </si>
  <si>
    <t>894862423</t>
  </si>
  <si>
    <t>https://podminky.urs.cz/item/CS_URS_2021_02/411351011</t>
  </si>
  <si>
    <t>"stropní deska výtahové šachty" 1,8*1,57+(2,4*2+1,9*2)*0,12</t>
  </si>
  <si>
    <t>14</t>
  </si>
  <si>
    <t>411351012</t>
  </si>
  <si>
    <t>Bednění stropních konstrukcí - bez podpěrné konstrukce desek tloušťky stropní desky přes 5 do 25 cm odstranění</t>
  </si>
  <si>
    <t>1503524692</t>
  </si>
  <si>
    <t>https://podminky.urs.cz/item/CS_URS_2021_02/411351012</t>
  </si>
  <si>
    <t>413941121</t>
  </si>
  <si>
    <t>Osazování ocelových válcovaných nosníků ve stropech I nebo IE nebo U nebo UE nebo L do č.12 nebo výšky do 120 mm</t>
  </si>
  <si>
    <t>-1523403265</t>
  </si>
  <si>
    <t>https://podminky.urs.cz/item/CS_URS_2021_02/413941121</t>
  </si>
  <si>
    <t>"ocelové nosníky ve stropu výtahové šachty" 1,9*2*11,1/1000</t>
  </si>
  <si>
    <t>16</t>
  </si>
  <si>
    <t>M</t>
  </si>
  <si>
    <t>13010714</t>
  </si>
  <si>
    <t>ocel profilová jakost S235JR (11 375) průřez I (IPN) 120</t>
  </si>
  <si>
    <t>889416845</t>
  </si>
  <si>
    <t>0,042*1,15 'Přepočtené koeficientem množství</t>
  </si>
  <si>
    <t>17</t>
  </si>
  <si>
    <t>430321414</t>
  </si>
  <si>
    <t>Schodišťové konstrukce a rampy z betonu železového (bez výztuže) stupně, schodnice, ramena, podesty s nosníky tř. C 25/30-XC1</t>
  </si>
  <si>
    <t>-355867926</t>
  </si>
  <si>
    <t>https://podminky.urs.cz/item/CS_URS_2021_02/430321414</t>
  </si>
  <si>
    <t>"podesta v úrovni H.H. -0,030 vč.patních prahů schodnic" 4,1*2,7*0,16+1,25*0,45*0,47*2</t>
  </si>
  <si>
    <t>"schodišťové rameno se stupni z úrovně -0,030 na +1,020" (2,55*0,16+(0,330*0,150)/2*7)*1,1</t>
  </si>
  <si>
    <t>"podesta v úrovni H.H. +1,020" (1,541*1,1+1,1*0,15)*0,16</t>
  </si>
  <si>
    <t>"schodišťové rameno se stupni z úrovně +1,020 na +1,620" (1,45*0,16+(0,330*0,150)/2*4)*1,1</t>
  </si>
  <si>
    <t>"podesta v úrovni H.H. +1,620" (1,541*1,1+1,1*0,15)*0,16</t>
  </si>
  <si>
    <t>"schodišťové rameno se stupni z úrovně +1,620 na +2,670" (2,55*0,16+(0,330*0,150)/2*7)*1,1</t>
  </si>
  <si>
    <t>"podesta v úrovni H.H. +2,670" 4,1*2,7*0,16</t>
  </si>
  <si>
    <t>"schodišťové rameno se stupni z úrovně +2,670 na 3,743" (2,55*0,16+(0,332*0,149)/2*7)*1,1</t>
  </si>
  <si>
    <t>"podesta v úrovni H.H. +3,743" 1,315*1,105*0,16</t>
  </si>
  <si>
    <t>"schodišťové rameno se stupni z úrovně +3,743 na +4,607" (2,20*0,16+(0,332*0,150)/2*6)*1,17</t>
  </si>
  <si>
    <t>"podesta v úrovni H.H. +4,607" (1,247+0,969+0,863*0,15)*0,16</t>
  </si>
  <si>
    <t>"schodišťové rameno se stupni z úrovně +4,607 na +5,650" (2,55*0,16+(0,332*0,149)/2*7)*1,1</t>
  </si>
  <si>
    <t>"podesta v úrovni H.H. +5,650" 4,1*2,7*0,16</t>
  </si>
  <si>
    <t>18</t>
  </si>
  <si>
    <t>430361821</t>
  </si>
  <si>
    <t>Výztuž schodišťových konstrukcí a ramp stupňů, schodnic, ramen, podest s nosníky z betonářské oceli 10 505 (R) nebo BSt 500</t>
  </si>
  <si>
    <t>423261431</t>
  </si>
  <si>
    <t>https://podminky.urs.cz/item/CS_URS_2021_02/430361821</t>
  </si>
  <si>
    <t>"výztuž desky s úrovní H.H. 0,000" 37,0*1,05/1000</t>
  </si>
  <si>
    <t>"výztuž desek s úrovní H.H. +2,700 a +5,680" 101,0*1,05/1000</t>
  </si>
  <si>
    <t>"výztuž schodišťové konstrukce z 1. do 2.N.P." 122,0*1,05/1000</t>
  </si>
  <si>
    <t>"výztuž schodišťové konstrukce z 2. do 3.N.P." 126,0*1,05/1000</t>
  </si>
  <si>
    <t>19</t>
  </si>
  <si>
    <t>430362021</t>
  </si>
  <si>
    <t>Výztuž schodišťových konstrukcí a ramp stupňů, schodnic, ramen, podest s nosníky ze svařovaných sítí z drátů typu KARI</t>
  </si>
  <si>
    <t>1950877938</t>
  </si>
  <si>
    <t>https://podminky.urs.cz/item/CS_URS_2021_02/430362021</t>
  </si>
  <si>
    <t>"výztuž desky s úrovní H.H. 0,000" 194,0*1,20/1000</t>
  </si>
  <si>
    <t>"výztuž desek s úrovní H.H. +2,700 a +5,680" 323,0*1,20/1000</t>
  </si>
  <si>
    <t>20</t>
  </si>
  <si>
    <t>431351121</t>
  </si>
  <si>
    <t>Bednění podest, podstupňových desek a ramp včetně podpěrné konstrukce výšky do 4 m půdorysně přímočarých zřízení</t>
  </si>
  <si>
    <t>811396243</t>
  </si>
  <si>
    <t>https://podminky.urs.cz/item/CS_URS_2021_02/431351121</t>
  </si>
  <si>
    <t>"schodišťové rameno se stupni z úrovně -0,030 na +1,020" 2,55*1,1</t>
  </si>
  <si>
    <t>"podesta v úrovni H.H. +1,020" 1,541*1,1</t>
  </si>
  <si>
    <t>"schodišťové rameno se stupni z úrovně +1,020 na +1,620" 1,45*1,1</t>
  </si>
  <si>
    <t>"podesta v úrovni H.H. +1,620" 1,541*1,1</t>
  </si>
  <si>
    <t>"schodišťové rameno se stupni z úrovně +1,620 na +2,670" 2,55*1,1</t>
  </si>
  <si>
    <t>"podesta v úrovni H.H. +2,670" 4,1*2,55</t>
  </si>
  <si>
    <t>"schodišťové rameno se stupni z úrovně +2,670 na 3,743" 2,55*1,1</t>
  </si>
  <si>
    <t>"podesta v úrovni H.H. +3,743" 1,315*1,105</t>
  </si>
  <si>
    <t>"schodišťové rameno se stupni z úrovně +3,743 na +4,607" 2,20*1,17</t>
  </si>
  <si>
    <t>"podesta v úrovni H.H. +4,607" 1,247+0,969</t>
  </si>
  <si>
    <t>"schodišťové rameno se stupni z úrovně +4,607 na +5,650" 2,55*1,1</t>
  </si>
  <si>
    <t>"podesta v úrovni H.H. +5,650" 4,1*2,55</t>
  </si>
  <si>
    <t>431351122</t>
  </si>
  <si>
    <t>Bednění podest, podstupňových desek a ramp včetně podpěrné konstrukce výšky do 4 m půdorysně přímočarých odstranění</t>
  </si>
  <si>
    <t>-478987902</t>
  </si>
  <si>
    <t>https://podminky.urs.cz/item/CS_URS_2021_02/431351122</t>
  </si>
  <si>
    <t>22</t>
  </si>
  <si>
    <t>434351141</t>
  </si>
  <si>
    <t>Bednění stupňů betonovaných na podstupňové desce nebo na terénu půdorysně přímočarých zřízení</t>
  </si>
  <si>
    <t>868327068</t>
  </si>
  <si>
    <t>https://podminky.urs.cz/item/CS_URS_2021_02/434351141</t>
  </si>
  <si>
    <t>"schodišťové rameno se stupni z úrovně -0,030 na +1,020" 1,1*0,33*7</t>
  </si>
  <si>
    <t>"schodišťové rameno se stupni z úrovně +1,020 na +1,620" 1,1*0,33*4</t>
  </si>
  <si>
    <t>"schodišťové rameno se stupni z úrovně +1,620 na +2,670" 1,1*0,33*7</t>
  </si>
  <si>
    <t>"schodišťové rameno se stupni z úrovně +2,670 na 3,743" 1,1*0,332*4</t>
  </si>
  <si>
    <t>"schodišťové rameno se stupni z úrovně +3,743 na +4,607" 1,17*0,332*6</t>
  </si>
  <si>
    <t>"schodišťové rameno se stupni z úrovně +4,607 na +5,650" 1,1*0,332*7</t>
  </si>
  <si>
    <t>23</t>
  </si>
  <si>
    <t>434351142</t>
  </si>
  <si>
    <t>Bednění stupňů betonovaných na podstupňové desce nebo na terénu půdorysně přímočarých odstranění</t>
  </si>
  <si>
    <t>2050098365</t>
  </si>
  <si>
    <t>https://podminky.urs.cz/item/CS_URS_2021_02/434351142</t>
  </si>
  <si>
    <t>Úpravy povrchů, podlahy a osazování výplní</t>
  </si>
  <si>
    <t>24</t>
  </si>
  <si>
    <t>611131111</t>
  </si>
  <si>
    <t>Podkladní a spojovací vrstva vnitřních omítaných ploch polymercementový spojovací můstek nanášený ručně stropů</t>
  </si>
  <si>
    <t>-1100877855</t>
  </si>
  <si>
    <t>https://podminky.urs.cz/item/CS_URS_2021_02/611131111</t>
  </si>
  <si>
    <t>25</t>
  </si>
  <si>
    <t>611321121</t>
  </si>
  <si>
    <t>Omítka vápenocementová vnitřních ploch nanášená ručně jednovrstvá, tloušťky do 10 mm hladká vodorovných konstrukcí stropů rovných</t>
  </si>
  <si>
    <t>810070899</t>
  </si>
  <si>
    <t>https://podminky.urs.cz/item/CS_URS_2021_02/611321121</t>
  </si>
  <si>
    <t>26</t>
  </si>
  <si>
    <t>612131111</t>
  </si>
  <si>
    <t>Podkladní a spojovací vrstva vnitřních omítaných ploch polymercementový spojovací můstek nanášený ručně stěn</t>
  </si>
  <si>
    <t>1483191452</t>
  </si>
  <si>
    <t>https://podminky.urs.cz/item/CS_URS_2021_02/612131111</t>
  </si>
  <si>
    <t>27</t>
  </si>
  <si>
    <t>617321121</t>
  </si>
  <si>
    <t>Omítka vápenocementová vnitřních ploch nanášená ručně jednovrstvá, tloušťky do 10 mm hladká uzavřených nebo omezených prostor světlíků nebo výtahových šachet</t>
  </si>
  <si>
    <t>1983791403</t>
  </si>
  <si>
    <t>https://podminky.urs.cz/item/CS_URS_2021_02/617321121</t>
  </si>
  <si>
    <t>"omítka stěn výtahové šachty" (2,4*2+1,9*2+1,8*2+1,57*2)*9,3</t>
  </si>
  <si>
    <t>28</t>
  </si>
  <si>
    <t>631311114</t>
  </si>
  <si>
    <t>Mazanina z betonu prostého bez zvýšených nároků na prostředí tl. přes 50 do 80 mm tř. C 16/20</t>
  </si>
  <si>
    <t>1470571888</t>
  </si>
  <si>
    <t>https://podminky.urs.cz/item/CS_URS_2021_02/631311114</t>
  </si>
  <si>
    <t>"podkladní beton dle skladby S2" 4,1*2,55*0,08</t>
  </si>
  <si>
    <t>29</t>
  </si>
  <si>
    <t>631311124</t>
  </si>
  <si>
    <t>Mazanina z betonu prostého bez zvýšených nároků na prostředí tl. přes 80 do 120 mm tř. C 16/20</t>
  </si>
  <si>
    <t>204635796</t>
  </si>
  <si>
    <t>https://podminky.urs.cz/item/CS_URS_2021_02/631311124</t>
  </si>
  <si>
    <t>"podkladní beton pod základovou desku výtahové šachty" 2,55*1,9*0,10</t>
  </si>
  <si>
    <t>30</t>
  </si>
  <si>
    <t>632451022</t>
  </si>
  <si>
    <t>Potěr cementový vyrovnávací z malty (MC-15) v pásu o průměrné (střední) tl. přes 20 do 30 mm</t>
  </si>
  <si>
    <t>-1357785553</t>
  </si>
  <si>
    <t>https://podminky.urs.cz/item/CS_URS_2021_02/632451022</t>
  </si>
  <si>
    <t>"vyrovnávací potěr horního líce schodišťových stupňů (skladba S1)" 1,1*0,33*18+1,1*0,332*20</t>
  </si>
  <si>
    <t>31</t>
  </si>
  <si>
    <t>632451032</t>
  </si>
  <si>
    <t>Potěr cementový vyrovnávací z malty (MC-15) v ploše o průměrné (střední) tl. přes 20 do 30 mm</t>
  </si>
  <si>
    <t>-998022477</t>
  </si>
  <si>
    <t>https://podminky.urs.cz/item/CS_URS_2021_02/632451032</t>
  </si>
  <si>
    <t>"vyrovnávací potěr horního líce podlahy v úrovni 0,000 (skladba S1 a S2)" 4,1*2,55+(2,02+1,7)/2*0,475+1,4*0,495+(1,58+1,71)/2*0,56</t>
  </si>
  <si>
    <t>"vyrovnávací potěr horního líce podesty v úrovni +1,050 (skladba S1)" 1,55*1,1+1,1*0,33</t>
  </si>
  <si>
    <t>"vyrovnávací potěr horního líce podesty v úrovni +1,650 (skladba S1)" 1,35*1,1+1,1*0,18</t>
  </si>
  <si>
    <t>"vyrovnávací potěr horního líce podesty v úrovni +2,700 (skladba S1)" 4,1*2,55</t>
  </si>
  <si>
    <t>"vyrovnávací potěr horního líce podesty v úrovni +3,545 (skladba S1)" 1,2*1,1+1,1*0,33</t>
  </si>
  <si>
    <t>"vyrovnávací potěr horního líce podesty v úrovni +4,635 (skladba S1)" 1,2*1,1+1,1*0,165</t>
  </si>
  <si>
    <t>"vyrovnávací potěr horního líce podesty v úrovni +5,690 (skladba S1)" 4,1*2,55+(1,365+1,73)/2*0,51+(1,585+1,71)/2*0,46</t>
  </si>
  <si>
    <t>94</t>
  </si>
  <si>
    <t>Lešení a stavební výtahy</t>
  </si>
  <si>
    <t>32</t>
  </si>
  <si>
    <t>949101111</t>
  </si>
  <si>
    <t>Lešení pomocné pracovní pro objekty pozemních staveb pro zatížení do 150 kg/m2, o výšce lešeňové podlahy do 1,9 m</t>
  </si>
  <si>
    <t>-266015905</t>
  </si>
  <si>
    <t>https://podminky.urs.cz/item/CS_URS_2021_02/949101111</t>
  </si>
  <si>
    <t>"lešení pro drobné nespecifikovaná konstrukce a práce" 50,0</t>
  </si>
  <si>
    <t>33</t>
  </si>
  <si>
    <t>949101112</t>
  </si>
  <si>
    <t>Lešení pomocné pracovní pro objekty pozemních staveb pro zatížení do 150 kg/m2, o výšce lešeňové podlahy přes 1,9 do 3,5 m</t>
  </si>
  <si>
    <t>-1382955119</t>
  </si>
  <si>
    <t>https://podminky.urs.cz/item/CS_URS_2021_02/949101112</t>
  </si>
  <si>
    <t>"lešení pro úpravy povrchů podest a schodišť" 72,0</t>
  </si>
  <si>
    <t>34</t>
  </si>
  <si>
    <t>949311111</t>
  </si>
  <si>
    <t>Montáž lešení trubkového do šachet (výtahových, potrubních) o půdorysné ploše do 6 m2, výšky do 10 m</t>
  </si>
  <si>
    <t>m</t>
  </si>
  <si>
    <t>268792506</t>
  </si>
  <si>
    <t>https://podminky.urs.cz/item/CS_URS_2021_02/949311111</t>
  </si>
  <si>
    <t>"lešení pro vnitřní úpravy výtahové šachty" 9,3</t>
  </si>
  <si>
    <t>35</t>
  </si>
  <si>
    <t>949311211</t>
  </si>
  <si>
    <t>Montáž lešení trubkového do šachet (výtahových, potrubních) Příplatek za první a každý další den použití lešení k ceně -1111, -1112 nebo -1113</t>
  </si>
  <si>
    <t>-1190605205</t>
  </si>
  <si>
    <t>https://podminky.urs.cz/item/CS_URS_2021_02/949311211</t>
  </si>
  <si>
    <t>P</t>
  </si>
  <si>
    <t>Poznámka k položce:_x000d_
Předpokládaná doba použití lešení 20 dní.</t>
  </si>
  <si>
    <t>9,3*20 'Přepočtené koeficientem množství</t>
  </si>
  <si>
    <t>36</t>
  </si>
  <si>
    <t>949311811</t>
  </si>
  <si>
    <t>Demontáž lešení trubkového do šachet (výtahových, potrubních) o půdorysné ploše do 6 m2, výšky do 10 m</t>
  </si>
  <si>
    <t>-1574267276</t>
  </si>
  <si>
    <t>https://podminky.urs.cz/item/CS_URS_2021_02/949311811</t>
  </si>
  <si>
    <t>96</t>
  </si>
  <si>
    <t>Bourání konstrukcí</t>
  </si>
  <si>
    <t>37</t>
  </si>
  <si>
    <t>962032231</t>
  </si>
  <si>
    <t>Bourání zdiva nadzákladového z cihel nebo tvárnic z cihel pálených nebo vápenopískových, na maltu vápennou nebo vápenocementovou, objemu přes 1 m3</t>
  </si>
  <si>
    <t>-989700418</t>
  </si>
  <si>
    <t>https://podminky.urs.cz/item/CS_URS_2021_02/962032231</t>
  </si>
  <si>
    <t>"bourání stávajícího zdiva v úrovni 1.N.P. (z PD nelze stanovit, odhad)" 2,2</t>
  </si>
  <si>
    <t>38</t>
  </si>
  <si>
    <t>963051113</t>
  </si>
  <si>
    <t>Bourání železobetonových stropů deskových, tl. přes 80 mm</t>
  </si>
  <si>
    <t>-2113758555</t>
  </si>
  <si>
    <t>https://podminky.urs.cz/item/CS_URS_2021_02/963051113</t>
  </si>
  <si>
    <t>"bourání podesty s úrovní H.H. +1,430" 2,9*1,27*0,215</t>
  </si>
  <si>
    <t>"bourání podesty s úrovní H.H. +3,000" (4,1*1,35+1,485*0,385*2)*0,36</t>
  </si>
  <si>
    <t>"bourání podesty s úrovní H.H. +4,450" (4,1*1,2+1,485*0,435+1,485*0,385)*0,36</t>
  </si>
  <si>
    <t>"bourání podesty s úrovní H.H. +5,680" (4,1*1,785+1,475*0,35)*0,36</t>
  </si>
  <si>
    <t>"bourání schodišťových desek se stupni z úrovně 0,000 na 1,430" (2,8*0,16+(0,310+0,159)/2*9)*1,25</t>
  </si>
  <si>
    <t>"bourání schodišťových desek se stupni z úrovně 1,430 na 3,000" (3,1*0,16+(0,320+0,157)/2*10)*1,25</t>
  </si>
  <si>
    <t>"bourání schodišťových desek se stupni z úrovně 3,000 na 4,450" (2,8*0,16+(0,310+0,161)/2*10)*1,25</t>
  </si>
  <si>
    <t>"bourání schodišťových desek se stupni z úrovně 4,450 na 5,680" (3,1*0,16+(0,310+0,161)/2*10)*1,25</t>
  </si>
  <si>
    <t>39</t>
  </si>
  <si>
    <t>973031344</t>
  </si>
  <si>
    <t>Vysekání výklenků nebo kapes ve zdivu z cihel na maltu vápennou nebo vápenocementovou kapes, plochy do 0,25 m2, hl. do 150 mm</t>
  </si>
  <si>
    <t>kus</t>
  </si>
  <si>
    <t>479606394</t>
  </si>
  <si>
    <t>https://podminky.urs.cz/item/CS_URS_2021_02/973031344</t>
  </si>
  <si>
    <t>"vyekání kapes pro uložení patních prahů" 2</t>
  </si>
  <si>
    <t>40</t>
  </si>
  <si>
    <t>974031164</t>
  </si>
  <si>
    <t>Vysekání rýh ve zdivu cihelném na maltu vápennou nebo vápenocementovou do hl. 150 mm a šířky do 150 mm</t>
  </si>
  <si>
    <t>-1724684463</t>
  </si>
  <si>
    <t>https://podminky.urs.cz/item/CS_URS_2021_02/974031164</t>
  </si>
  <si>
    <t>"vysekání drážek pro uložení podestových desek" 4,1*3+1,1*3+0,863</t>
  </si>
  <si>
    <t>41</t>
  </si>
  <si>
    <t>767161824</t>
  </si>
  <si>
    <t>Demontáž zábradlí do suti schodišťového nerozebíratelný spoj hmotnosti 1 m zábradlí přes 20 kg</t>
  </si>
  <si>
    <t>104495983</t>
  </si>
  <si>
    <t>https://podminky.urs.cz/item/CS_URS_2021_02/767161824</t>
  </si>
  <si>
    <t>"demontáž stávajícího schodiťového zábradlí" 2,625+0,3+2,7+1,15+3,2+1,15+3,2+1,15+2,7</t>
  </si>
  <si>
    <t>997</t>
  </si>
  <si>
    <t>Přesun sutě</t>
  </si>
  <si>
    <t>42</t>
  </si>
  <si>
    <t>997013153</t>
  </si>
  <si>
    <t>Vnitrostaveništní doprava suti a vybouraných hmot vodorovně do 50 m svisle s omezením mechanizace pro budovy a haly výšky přes 9 do 12 m</t>
  </si>
  <si>
    <t>-1250017835</t>
  </si>
  <si>
    <t>https://podminky.urs.cz/item/CS_URS_2021_02/997013153</t>
  </si>
  <si>
    <t>43</t>
  </si>
  <si>
    <t>997013501</t>
  </si>
  <si>
    <t>Odvoz suti a vybouraných hmot na skládku nebo meziskládku se složením, na vzdálenost do 1 km</t>
  </si>
  <si>
    <t>1409476134</t>
  </si>
  <si>
    <t>https://podminky.urs.cz/item/CS_URS_2021_02/997013501</t>
  </si>
  <si>
    <t>44</t>
  </si>
  <si>
    <t>997013509</t>
  </si>
  <si>
    <t>Odvoz suti a vybouraných hmot na skládku nebo meziskládku se složením, na vzdálenost Příplatek k ceně za každý další i započatý 1 km přes 1 km</t>
  </si>
  <si>
    <t>-402778225</t>
  </si>
  <si>
    <t>https://podminky.urs.cz/item/CS_URS_2021_02/997013509</t>
  </si>
  <si>
    <t>Poznámka k položce:_x000d_
Předpokládaná odvozová vzdálenost 8km.</t>
  </si>
  <si>
    <t>58,196*7 'Přepočtené koeficientem množství</t>
  </si>
  <si>
    <t>45</t>
  </si>
  <si>
    <t>997013862</t>
  </si>
  <si>
    <t>Poplatek za uložení stavebního odpadu na recyklační skládce (skládkovné) z armovaného betonu zatříděného do Katalogu odpadů pod kódem 17 01 01</t>
  </si>
  <si>
    <t>-1763467129</t>
  </si>
  <si>
    <t>https://podminky.urs.cz/item/CS_URS_2021_02/997013862</t>
  </si>
  <si>
    <t>46</t>
  </si>
  <si>
    <t>997013863</t>
  </si>
  <si>
    <t>Poplatek za uložení stavebního odpadu na recyklační skládce (skládkovné) cihelného zatříděného do Katalogu odpadů pod kódem 17 01 02</t>
  </si>
  <si>
    <t>1123003018</t>
  </si>
  <si>
    <t>https://podminky.urs.cz/item/CS_URS_2021_02/997013863</t>
  </si>
  <si>
    <t>47</t>
  </si>
  <si>
    <t>Indiv.kalk.997</t>
  </si>
  <si>
    <t>odpočet výtěžnosti ocelových konstrukcí</t>
  </si>
  <si>
    <t>-801138529</t>
  </si>
  <si>
    <t>998</t>
  </si>
  <si>
    <t>Přesun hmot</t>
  </si>
  <si>
    <t>48</t>
  </si>
  <si>
    <t>998018002</t>
  </si>
  <si>
    <t>Přesun hmot pro budovy občanské výstavby, bydlení, výrobu a služby ruční - bez užití mechanizace vodorovná dopravní vzdálenost do 100 m pro budovy s jakoukoliv nosnou konstrukcí výšky přes 6 do 12 m</t>
  </si>
  <si>
    <t>478378305</t>
  </si>
  <si>
    <t>https://podminky.urs.cz/item/CS_URS_2021_02/998018002</t>
  </si>
  <si>
    <t>PSV</t>
  </si>
  <si>
    <t>Práce a dodávky PSV</t>
  </si>
  <si>
    <t>711</t>
  </si>
  <si>
    <t>Izolace proti vodě, vlhkosti a plynům</t>
  </si>
  <si>
    <t>49</t>
  </si>
  <si>
    <t>711111001</t>
  </si>
  <si>
    <t>Provedení izolace proti zemní vlhkosti natěradly a tmely za studena na ploše vodorovné V nátěrem penetračním</t>
  </si>
  <si>
    <t>32804151</t>
  </si>
  <si>
    <t>https://podminky.urs.cz/item/CS_URS_2021_02/711111001</t>
  </si>
  <si>
    <t>"hydroizolace podkladního betonu výtahové šachty" 2,55*1,9</t>
  </si>
  <si>
    <t>50</t>
  </si>
  <si>
    <t>11163150</t>
  </si>
  <si>
    <t>lak penetrační asfaltový</t>
  </si>
  <si>
    <t>-1411409325</t>
  </si>
  <si>
    <t>4,845*0,00033 'Přepočtené koeficientem množství</t>
  </si>
  <si>
    <t>51</t>
  </si>
  <si>
    <t>711112001</t>
  </si>
  <si>
    <t>Provedení izolace proti zemní vlhkosti natěradly a tmely za studena na ploše svislé S nátěrem penetračním</t>
  </si>
  <si>
    <t>-1249237400</t>
  </si>
  <si>
    <t>https://podminky.urs.cz/item/CS_URS_2021_02/711112001</t>
  </si>
  <si>
    <t>"hydroizolace vnější stěn základu výtahové šachty" (2,55*2+1,9*2)*1,57</t>
  </si>
  <si>
    <t>52</t>
  </si>
  <si>
    <t>737556173</t>
  </si>
  <si>
    <t>13,973*0,00034 'Přepočtené koeficientem množství</t>
  </si>
  <si>
    <t>53</t>
  </si>
  <si>
    <t>711141559</t>
  </si>
  <si>
    <t>Provedení izolace proti zemní vlhkosti pásy přitavením NAIP na ploše vodorovné V</t>
  </si>
  <si>
    <t>1314797359</t>
  </si>
  <si>
    <t>https://podminky.urs.cz/item/CS_URS_2021_02/711141559</t>
  </si>
  <si>
    <t>54</t>
  </si>
  <si>
    <t>62855002</t>
  </si>
  <si>
    <t>pás asfaltový natavitelný modifikovaný SBS tl 5,0mm s vložkou z polyesterové rohože a spalitelnou PE fólií nebo jemnozrnným minerálním posypem na horním povrchu</t>
  </si>
  <si>
    <t>677361941</t>
  </si>
  <si>
    <t>4,845*1,1655 'Přepočtené koeficientem množství</t>
  </si>
  <si>
    <t>55</t>
  </si>
  <si>
    <t>711142559</t>
  </si>
  <si>
    <t>Provedení izolace proti zemní vlhkosti pásy přitavením NAIP na ploše svislé S</t>
  </si>
  <si>
    <t>-2008595515</t>
  </si>
  <si>
    <t>https://podminky.urs.cz/item/CS_URS_2021_02/711142559</t>
  </si>
  <si>
    <t>56</t>
  </si>
  <si>
    <t>452208227</t>
  </si>
  <si>
    <t>13,973*1,221 'Přepočtené koeficientem množství</t>
  </si>
  <si>
    <t>57</t>
  </si>
  <si>
    <t>998711202</t>
  </si>
  <si>
    <t>Přesun hmot pro izolace proti vodě, vlhkosti a plynům stanovený procentní sazbou (%) z ceny vodorovná dopravní vzdálenost do 50 m v objektech výšky přes 6 do 12 m</t>
  </si>
  <si>
    <t>%</t>
  </si>
  <si>
    <t>145492777</t>
  </si>
  <si>
    <t>https://podminky.urs.cz/item/CS_URS_2021_02/998711202</t>
  </si>
  <si>
    <t>766</t>
  </si>
  <si>
    <t>Konstrukce truhlářské</t>
  </si>
  <si>
    <t>58</t>
  </si>
  <si>
    <t>766211200</t>
  </si>
  <si>
    <t>Montáž madel schodišťových dřevěných průběžných</t>
  </si>
  <si>
    <t>1771403725</t>
  </si>
  <si>
    <t>https://podminky.urs.cz/item/CS_URS_2021_02/766211200</t>
  </si>
  <si>
    <t>"celková délka" 23,0</t>
  </si>
  <si>
    <t>59</t>
  </si>
  <si>
    <t>05217101</t>
  </si>
  <si>
    <t>madlo dubové D 42mm vč.kotevního a systémového příslušenství (kotvy, rohy, spojky, vruty, hmoždinky apod.)</t>
  </si>
  <si>
    <t>624476489</t>
  </si>
  <si>
    <t>60</t>
  </si>
  <si>
    <t>998766202</t>
  </si>
  <si>
    <t>Přesun hmot pro konstrukce truhlářské stanovený procentní sazbou (%) z ceny vodorovná dopravní vzdálenost do 50 m v objektech výšky přes 6 do 12 m</t>
  </si>
  <si>
    <t>722753140</t>
  </si>
  <si>
    <t>https://podminky.urs.cz/item/CS_URS_2021_02/998766202</t>
  </si>
  <si>
    <t>767</t>
  </si>
  <si>
    <t>Konstrukce zámečnické</t>
  </si>
  <si>
    <t>61</t>
  </si>
  <si>
    <t>767163121</t>
  </si>
  <si>
    <t>Montáž kompletního kovového zábradlí přímého z dílců v rovině (na rovné ploše) kotveného do betonu</t>
  </si>
  <si>
    <t>1835084840</t>
  </si>
  <si>
    <t>https://podminky.urs.cz/item/CS_URS_2021_02/767163121</t>
  </si>
  <si>
    <t>"zábradlí ozn.Z2 v délkách dle v.č.D1: SO 101.1.09" 1,1*2+1,8*2</t>
  </si>
  <si>
    <t>62</t>
  </si>
  <si>
    <t>Mat/767-001</t>
  </si>
  <si>
    <t>vnitřní atypické zábradlí ozn.Z2 rozměru 1100/900mm s ornamentání výplní a dřevěným madlem, vč.kotevního příslušenství</t>
  </si>
  <si>
    <t>976343929</t>
  </si>
  <si>
    <t>Poznámka k položce:_x000d_
Jedná se o repliku původního interiérového zábradlí, konkrétní provedení (tvarové a materiálové) poskytuje výkres č.D1: SO 101.1.09.</t>
  </si>
  <si>
    <t>"celkový počet" 2</t>
  </si>
  <si>
    <t>63</t>
  </si>
  <si>
    <t>Mat/767-002</t>
  </si>
  <si>
    <t>vnitřní atypické zábradlí ozn.Z2 rozměru 1800/900mm s ornamentání výplní a dřevěným madlem, vč.kotevního příslušenství</t>
  </si>
  <si>
    <t>-1183097523</t>
  </si>
  <si>
    <t>64</t>
  </si>
  <si>
    <t>Kalkulace 767-001</t>
  </si>
  <si>
    <t>obklad výtahové šachty - kovová tenkostěnná deska tl.10mm, tmavě šedá, s vyřezanými otvory dle návrhu architekta, kotvená mechanicky a na montážní lepidlo na bázi MS polymeru</t>
  </si>
  <si>
    <t>-1982858511</t>
  </si>
  <si>
    <t>"povrchová úprava vnějších stěn výtahové šachty" (2,4*2+1,9*2)*9,3-(1,2*2,18*2)</t>
  </si>
  <si>
    <t>"přípočet obvodu schodiště" 20,88</t>
  </si>
  <si>
    <t>65</t>
  </si>
  <si>
    <t>998767202</t>
  </si>
  <si>
    <t>Přesun hmot pro zámečnické konstrukce stanovený procentní sazbou (%) z ceny vodorovná dopravní vzdálenost do 50 m v objektech výšky přes 6 do 12 m</t>
  </si>
  <si>
    <t>609154973</t>
  </si>
  <si>
    <t>https://podminky.urs.cz/item/CS_URS_2021_02/998767202</t>
  </si>
  <si>
    <t>777</t>
  </si>
  <si>
    <t>Podlahy lité</t>
  </si>
  <si>
    <t>66</t>
  </si>
  <si>
    <t>777111101</t>
  </si>
  <si>
    <t>Příprava podkladu před provedením litých podlah zametení</t>
  </si>
  <si>
    <t>-1711747997</t>
  </si>
  <si>
    <t>https://podminky.urs.cz/item/CS_URS_2021_02/777111101</t>
  </si>
  <si>
    <t>"povrchová úprava podest" 42,346</t>
  </si>
  <si>
    <t>"povrchová úprava horního líce schodišťových stupňů" 18,383</t>
  </si>
  <si>
    <t>"povrchová úprava horního líce schodišťových podstupnic" 6,248</t>
  </si>
  <si>
    <t>67</t>
  </si>
  <si>
    <t>777111111</t>
  </si>
  <si>
    <t>Příprava podkladu před provedením litých podlah vysátí</t>
  </si>
  <si>
    <t>1788542606</t>
  </si>
  <si>
    <t>https://podminky.urs.cz/item/CS_URS_2021_02/777111111</t>
  </si>
  <si>
    <t>68</t>
  </si>
  <si>
    <t>777511105.R</t>
  </si>
  <si>
    <t>Krycí litá stěrka podlahy dekorativní tloušťky 5mm vč.penetrace podkladu, světle béžová, vzor žula</t>
  </si>
  <si>
    <t>1197152891</t>
  </si>
  <si>
    <t>69</t>
  </si>
  <si>
    <t>998777202</t>
  </si>
  <si>
    <t>Přesun hmot pro podlahy lité stanovený procentní sazbou (%) z ceny vodorovná dopravní vzdálenost do 50 m v objektech výšky přes 6 do 12 m</t>
  </si>
  <si>
    <t>-1341241835</t>
  </si>
  <si>
    <t>https://podminky.urs.cz/item/CS_URS_2021_02/998777202</t>
  </si>
  <si>
    <t>783</t>
  </si>
  <si>
    <t>Dokončovací práce - nátěry</t>
  </si>
  <si>
    <t>70</t>
  </si>
  <si>
    <t>783801403</t>
  </si>
  <si>
    <t>Příprava podkladu omítek před provedením nátěru oprášení</t>
  </si>
  <si>
    <t>779198898</t>
  </si>
  <si>
    <t>https://podminky.urs.cz/item/CS_URS_2021_02/783801403</t>
  </si>
  <si>
    <t>"přípočet stropů a stěn schodiště" 36,1+153,75</t>
  </si>
  <si>
    <t>71</t>
  </si>
  <si>
    <t>783823133</t>
  </si>
  <si>
    <t>Penetrační nátěr omítek hladkých omítek hladkých, zrnitých tenkovrstvých nebo štukových stupně členitosti 1 a 2 silikátový</t>
  </si>
  <si>
    <t>-55057252</t>
  </si>
  <si>
    <t>https://podminky.urs.cz/item/CS_URS_2021_02/783823133</t>
  </si>
  <si>
    <t>72</t>
  </si>
  <si>
    <t>783827123</t>
  </si>
  <si>
    <t>Krycí (ochranný ) nátěr omítek jednonásobný hladkých omítek hladkých, zrnitých tenkovrstvých nebo štukových stupně členitosti 1 a 2 silikátový</t>
  </si>
  <si>
    <t>1466589136</t>
  </si>
  <si>
    <t>https://podminky.urs.cz/item/CS_URS_2021_02/783827123</t>
  </si>
  <si>
    <t>Práce a dodávky M</t>
  </si>
  <si>
    <t>33-M</t>
  </si>
  <si>
    <t>Montáže dopravních zařízení</t>
  </si>
  <si>
    <t>73</t>
  </si>
  <si>
    <t>Agreg.cena 33M-001</t>
  </si>
  <si>
    <t>Dodávka a montáž technologie výtahu</t>
  </si>
  <si>
    <t>sbr</t>
  </si>
  <si>
    <t>579995922</t>
  </si>
  <si>
    <t>Poznámka k položce:_x000d_
Základní požadované technické paramatery výrobku :_x000d_
- nosnost (kg/počet osob) 630/8_x000d_
- rychlost 1 m/s_x000d_
- zdvih 5,68m_x000d_
- počet stanic 3 (přední vstupy)_x000d_
- typ řízení jednosměrné dolů_x000d_
- bezpřevodový pohon_x000d_
- instalace do šachty půdorysných rozměrů 1570/1800mm_x000d_
- nerezový interier kabiny, osvětlení LED_x000d_
- výbava kabiny zrcadlo na zadní stěně, madlo</t>
  </si>
  <si>
    <t>SO102 - Bezbariérové vstupní rampy</t>
  </si>
  <si>
    <t xml:space="preserve">    1 - Zemní práce</t>
  </si>
  <si>
    <t xml:space="preserve">    9 - Ostatní konstrukce a práce, bourání</t>
  </si>
  <si>
    <t xml:space="preserve">    772 - Podlahy z kamene</t>
  </si>
  <si>
    <t xml:space="preserve">    782 - Dokončovací práce - obklady z kamene</t>
  </si>
  <si>
    <t>HZS - Hodinové zúčtovací sazby</t>
  </si>
  <si>
    <t>Zemní práce</t>
  </si>
  <si>
    <t>113106123</t>
  </si>
  <si>
    <t>Rozebrání dlažeb komunikací pro pěší s přemístěním hmot na skládku na vzdálenost do 3 m nebo s naložením na dopravní prostředek s ložem z kameniva nebo živice a s jakoukoliv výplní spár ručně ze zámkové dlažby</t>
  </si>
  <si>
    <t>-1765019548</t>
  </si>
  <si>
    <t>https://podminky.urs.cz/item/CS_URS_2021_02/113106123</t>
  </si>
  <si>
    <t>"odstranění stávající zámkové dlažby" 41,5</t>
  </si>
  <si>
    <t>132212111</t>
  </si>
  <si>
    <t>Hloubení rýh šířky do 800 mm ručně zapažených i nezapažených, s urovnáním dna do předepsaného profilu a spádu v hornině třídy těžitelnosti I skupiny 3 soudržných</t>
  </si>
  <si>
    <t>-2013602424</t>
  </si>
  <si>
    <t>https://podminky.urs.cz/item/CS_URS_2021_02/132212111</t>
  </si>
  <si>
    <t>"výkop pro základové zdi" 30,55*0,25*0,50</t>
  </si>
  <si>
    <t>171111104</t>
  </si>
  <si>
    <t>Uložení sypanin do násypů ručně s rozprostřením sypaniny ve vrstvách a s hrubým urovnáním zhutněných z hornin nesoudržných sypkých</t>
  </si>
  <si>
    <t>131351212</t>
  </si>
  <si>
    <t>https://podminky.urs.cz/item/CS_URS_2021_02/171111104</t>
  </si>
  <si>
    <t>"zásyp pod konstrukci vstupní rampy a schodiště" 14,5</t>
  </si>
  <si>
    <t>58331200</t>
  </si>
  <si>
    <t>štěrkopísek netříděný zásypový</t>
  </si>
  <si>
    <t>948709337</t>
  </si>
  <si>
    <t>14,5*2,1 'Přepočtené koeficientem množství</t>
  </si>
  <si>
    <t>274313611</t>
  </si>
  <si>
    <t>Základy z betonu prostého pasy betonu kamenem neprokládaného tř. C 16/20</t>
  </si>
  <si>
    <t>1543482499</t>
  </si>
  <si>
    <t>https://podminky.urs.cz/item/CS_URS_2021_02/274313611</t>
  </si>
  <si>
    <t>"základový práh prvního stupně schodiště" (1,05+5,5+1,05)*0,33*0,30</t>
  </si>
  <si>
    <t>279113132</t>
  </si>
  <si>
    <t>Základové zdi z tvárnic ztraceného bednění včetně výplně z betonu bez zvláštních nároků na vliv prostředí třídy C 16/20, tloušťky zdiva přes 150 do 200 mm</t>
  </si>
  <si>
    <t>1223847808</t>
  </si>
  <si>
    <t>https://podminky.urs.cz/item/CS_URS_2021_02/279113132</t>
  </si>
  <si>
    <t>"základové zdi příčné" 1,5*0,5*2+1,5*0,75*4+1,5*1,0*2</t>
  </si>
  <si>
    <t>"základové zdi podélné" 3,55*1,0+3,0*2*(1,0+0,75)/2+1,5*2*0,75+3,0*2*(0,75+0,50)/2</t>
  </si>
  <si>
    <t>434191423</t>
  </si>
  <si>
    <t>Osazování schodišťových stupňů kamenných s vyspárováním styčných spár, s provizorním dřevěným zábradlím a dočasným zakrytím stupnic prkny na desku, stupňů pemrlovaných nebo ostatních</t>
  </si>
  <si>
    <t>1987979936</t>
  </si>
  <si>
    <t>https://podminky.urs.cz/item/CS_URS_2021_02/434191423</t>
  </si>
  <si>
    <t>"zpětná montáž stávajích schodišťových stupňů" 1,05*5,5+1,05+0,75+4,95*0,75+0,5+4,0+0,5+3,7</t>
  </si>
  <si>
    <t>687066644</t>
  </si>
  <si>
    <t>"konstrukce vstupní rampy" 18,75*1,5*0,10</t>
  </si>
  <si>
    <t>631319173</t>
  </si>
  <si>
    <t>Příplatek k cenám mazanin za stržení povrchu spodní vrstvy mazaniny latí před vložením výztuže nebo pletiva pro tl. obou vrstev mazaniny přes 80 do 120 mm</t>
  </si>
  <si>
    <t>1175418495</t>
  </si>
  <si>
    <t>https://podminky.urs.cz/item/CS_URS_2021_02/631319173</t>
  </si>
  <si>
    <t>631362021</t>
  </si>
  <si>
    <t>Výztuž mazanin ze svařovaných sítí z drátů typu KARI</t>
  </si>
  <si>
    <t>-70397717</t>
  </si>
  <si>
    <t>https://podminky.urs.cz/item/CS_URS_2021_02/631362021</t>
  </si>
  <si>
    <t>"konstrukce vstupní rampy - výztuž betonové desky 1x KARI síť 8,0x8,0/100x100mm + 20% prostřih a přesahy" 18,75*1,5*7,90*1,20/1000</t>
  </si>
  <si>
    <t>635111241</t>
  </si>
  <si>
    <t>Násyp ze štěrkopísku, písku nebo kameniva pod podlahy se zhutněním z kameniva hrubého 8-16</t>
  </si>
  <si>
    <t>951953885</t>
  </si>
  <si>
    <t>https://podminky.urs.cz/item/CS_URS_2021_02/635111241</t>
  </si>
  <si>
    <t>"konstrukce vstupní rampy" 18,75*1,5*0,15</t>
  </si>
  <si>
    <t>635111242</t>
  </si>
  <si>
    <t>Násyp ze štěrkopísku, písku nebo kameniva pod podlahy se zhutněním z kameniva hrubého 16-32</t>
  </si>
  <si>
    <t>1663840661</t>
  </si>
  <si>
    <t>https://podminky.urs.cz/item/CS_URS_2021_02/635111242</t>
  </si>
  <si>
    <t>Ostatní konstrukce a práce, bourání</t>
  </si>
  <si>
    <t>916241112</t>
  </si>
  <si>
    <t>Osazení obrubníku kamenného se zřízením lože, s vyplněním a zatřením spár cementovou maltou ležatého bez boční opěry, do lože z betonu prostého</t>
  </si>
  <si>
    <t>1390134158</t>
  </si>
  <si>
    <t>https://podminky.urs.cz/item/CS_URS_2021_02/916241112</t>
  </si>
  <si>
    <t>"masivní obrubník" 15,37</t>
  </si>
  <si>
    <t>58380005.R</t>
  </si>
  <si>
    <t>obrubník kamenný pískovcový přímý 1000x200x250mm</t>
  </si>
  <si>
    <t>-603791756</t>
  </si>
  <si>
    <t>15,37*1,02 'Přepočtené koeficientem množství</t>
  </si>
  <si>
    <t>953961211</t>
  </si>
  <si>
    <t>Kotvy chemické s vyvrtáním otvoru do betonu, železobetonu nebo tvrdého kamene chemická patrona, velikost M 8, hloubka 80 mm</t>
  </si>
  <si>
    <t>255515264</t>
  </si>
  <si>
    <t>https://podminky.urs.cz/item/CS_URS_2021_02/953961211</t>
  </si>
  <si>
    <t>"kotvení zábradlí" 40</t>
  </si>
  <si>
    <t>953965111</t>
  </si>
  <si>
    <t>Kotvy chemické s vyvrtáním otvoru kotevní šrouby pro chemické kotvy, velikost M 8, délka 110 mm</t>
  </si>
  <si>
    <t>973542839</t>
  </si>
  <si>
    <t>https://podminky.urs.cz/item/CS_URS_2021_02/953965111</t>
  </si>
  <si>
    <t>963022819</t>
  </si>
  <si>
    <t>Bourání kamenných schodišťových stupňů oblých, rovných nebo kosých zhotovených na místě</t>
  </si>
  <si>
    <t>-9206221</t>
  </si>
  <si>
    <t>https://podminky.urs.cz/item/CS_URS_2021_02/963022819</t>
  </si>
  <si>
    <t>"demontáž stávajích schodišťových stupňů" 1,05*5,5+1,05+0,75+4,95*0,75+0,5+4,0+0,5+3,7</t>
  </si>
  <si>
    <t>119765204</t>
  </si>
  <si>
    <t>1787063896</t>
  </si>
  <si>
    <t>Poznámka k položce:_x000d_
Předpokládaná odvozová vzdálenost 5km.</t>
  </si>
  <si>
    <t>10,79*4 'Přepočtené koeficientem množství</t>
  </si>
  <si>
    <t>767161214</t>
  </si>
  <si>
    <t>Montáž zábradlí rovného z profilové oceli do zdiva, hmotnosti 1 m zábradlí přes 20 do 30 kg</t>
  </si>
  <si>
    <t>301735342</t>
  </si>
  <si>
    <t>https://podminky.urs.cz/item/CS_URS_2021_02/767161214</t>
  </si>
  <si>
    <t>"zábradlí vstupní rampy" 7,9*2</t>
  </si>
  <si>
    <t>venkovní zábradlí atypické (vizuálně kopírující stávající zábradlí)</t>
  </si>
  <si>
    <t>-1913801262</t>
  </si>
  <si>
    <t>Poznámka k položce:_x000d_
Konkrétní technické parametry a provedení výrobku poskytuje výkres č.D1: SO 101.1.18</t>
  </si>
  <si>
    <t>998767201</t>
  </si>
  <si>
    <t>Přesun hmot pro zámečnické konstrukce stanovený procentní sazbou (%) z ceny vodorovná dopravní vzdálenost do 50 m v objektech výšky do 6 m</t>
  </si>
  <si>
    <t>521608286</t>
  </si>
  <si>
    <t>https://podminky.urs.cz/item/CS_URS_2021_02/998767201</t>
  </si>
  <si>
    <t>772</t>
  </si>
  <si>
    <t>Podlahy z kamene</t>
  </si>
  <si>
    <t>772523150</t>
  </si>
  <si>
    <t>Kladení dlažby z kamene do malty diagonálně z nejvýše dvou rozdílných druhů pravoúhlých desek nebo dlaždic ve skladbě se pravidelně opakujících, tl. přes 30 do 50 mm</t>
  </si>
  <si>
    <t>107359449</t>
  </si>
  <si>
    <t>https://podminky.urs.cz/item/CS_URS_2021_02/772523150</t>
  </si>
  <si>
    <t>"konstrukce vstupní rampy" 18,75*1,5</t>
  </si>
  <si>
    <t>58381913</t>
  </si>
  <si>
    <t>deska dlažební smirkovaná pískovec tl 40mm</t>
  </si>
  <si>
    <t>-1117518763</t>
  </si>
  <si>
    <t>28,125*1,085 'Přepočtené koeficientem množství</t>
  </si>
  <si>
    <t>998772201</t>
  </si>
  <si>
    <t>Přesun hmot pro kamenné dlažby, obklady schodišťových stupňů a soklů stanovený procentní sazbou (%) z ceny vodorovná dopravní vzdálenost do 50 m v objektech výšky do 6 m</t>
  </si>
  <si>
    <t>1419203411</t>
  </si>
  <si>
    <t>https://podminky.urs.cz/item/CS_URS_2021_02/998772201</t>
  </si>
  <si>
    <t>782</t>
  </si>
  <si>
    <t>Dokončovací práce - obklady z kamene</t>
  </si>
  <si>
    <t>782111113</t>
  </si>
  <si>
    <t>Montáž obkladů stěn z měkkých kamenů kladených do malty z nejvýše dvou rozdílných druhů pravoúhlých desek ve skladbě se pravidelně opakujících tl. 40 a 50 mm</t>
  </si>
  <si>
    <t>-978522233</t>
  </si>
  <si>
    <t>https://podminky.urs.cz/item/CS_URS_2021_02/782111113</t>
  </si>
  <si>
    <t>"obklad bočních zídek" 10,25</t>
  </si>
  <si>
    <t>Mat/782-001</t>
  </si>
  <si>
    <t>exteriérový obklad z přírodního pískovce tl.40mm</t>
  </si>
  <si>
    <t>822008673</t>
  </si>
  <si>
    <t>10,25*1,2 'Přepočtené koeficientem množství</t>
  </si>
  <si>
    <t>782991111</t>
  </si>
  <si>
    <t>Obklady z kamene - ostatní práce penetrace podkladu</t>
  </si>
  <si>
    <t>1247066683</t>
  </si>
  <si>
    <t>https://podminky.urs.cz/item/CS_URS_2021_02/782991111</t>
  </si>
  <si>
    <t>782991422</t>
  </si>
  <si>
    <t>Obklady z kamene - ostatní práce impregnační nátěr včetně základního čištění dvouvrstvý</t>
  </si>
  <si>
    <t>-1449422355</t>
  </si>
  <si>
    <t>https://podminky.urs.cz/item/CS_URS_2021_02/782991422</t>
  </si>
  <si>
    <t>998782201</t>
  </si>
  <si>
    <t>Přesun hmot pro obklady kamenné stanovený procentní sazbou (%) z ceny vodorovná dopravní vzdálenost do 50 m v objektech výšky do 6 m</t>
  </si>
  <si>
    <t>1754371164</t>
  </si>
  <si>
    <t>https://podminky.urs.cz/item/CS_URS_2021_02/998782201</t>
  </si>
  <si>
    <t>HZS</t>
  </si>
  <si>
    <t>Hodinové zúčtovací sazby</t>
  </si>
  <si>
    <t>HZS1302</t>
  </si>
  <si>
    <t>Hodinové zúčtovací sazby profesí HSV provádění konstrukcí zedník specialista</t>
  </si>
  <si>
    <t>hod</t>
  </si>
  <si>
    <t>512</t>
  </si>
  <si>
    <t>938822684</t>
  </si>
  <si>
    <t>https://podminky.urs.cz/item/CS_URS_2021_02/HZS1302</t>
  </si>
  <si>
    <t>"sanační práce na prvcích stávajícího kamenného schodiště" 50,0</t>
  </si>
  <si>
    <t>HZS4232</t>
  </si>
  <si>
    <t>Hodinové zúčtovací sazby ostatních profesí revizní a kontrolní činnost technik odborný</t>
  </si>
  <si>
    <t>-1631421863</t>
  </si>
  <si>
    <t>https://podminky.urs.cz/item/CS_URS_2021_02/HZS4232</t>
  </si>
  <si>
    <t>"zaměření a dokumentace stávajícího zábradlí (pro vypracování dílenské dokumentace nového zábradlí)" 15,0</t>
  </si>
  <si>
    <t>SO103 - Sociální zázemí s bezbariérovým WC</t>
  </si>
  <si>
    <t xml:space="preserve">    763 - Konstrukce suché výstavby</t>
  </si>
  <si>
    <t xml:space="preserve">    771 - Podlahy z dlaždic</t>
  </si>
  <si>
    <t xml:space="preserve">    781 - Dokončovací práce - obklady</t>
  </si>
  <si>
    <t xml:space="preserve">    784 - Dokončovací práce - malby a tapety</t>
  </si>
  <si>
    <t>317168022</t>
  </si>
  <si>
    <t>Překlady keramické ploché osazené do maltového lože, výšky překladu 71 mm šířky 145 mm, délky 1250 mm</t>
  </si>
  <si>
    <t>425425534</t>
  </si>
  <si>
    <t>https://podminky.urs.cz/item/CS_URS_2021_02/317168022</t>
  </si>
  <si>
    <t>"dle specifikace překladů" 3</t>
  </si>
  <si>
    <t>317168026</t>
  </si>
  <si>
    <t>Překlady keramické ploché osazené do maltového lože, výšky překladu 71 mm šířky 145 mm, délky 2250 mm</t>
  </si>
  <si>
    <t>-567680199</t>
  </si>
  <si>
    <t>https://podminky.urs.cz/item/CS_URS_2021_02/317168026</t>
  </si>
  <si>
    <t>319201321</t>
  </si>
  <si>
    <t>Vyrovnání nerovného povrchu vnitřního i vnějšího zdiva bez odsekání vadných cihel, maltou (s dodáním hmot) tl. do 30 mm</t>
  </si>
  <si>
    <t>-950302050</t>
  </si>
  <si>
    <t>https://podminky.urs.cz/item/CS_URS_2021_02/319201321</t>
  </si>
  <si>
    <t>"vyrovnání zdiva po odstranění původních obkladů" 17,402</t>
  </si>
  <si>
    <t>342244221</t>
  </si>
  <si>
    <t>Příčky jednoduché z cihel děrovaných broušených, na tenkovrstvou maltu, pevnost cihel do P15, tl. příčky 140 mm</t>
  </si>
  <si>
    <t>-1127489543</t>
  </si>
  <si>
    <t>https://podminky.urs.cz/item/CS_URS_2021_02/342244221</t>
  </si>
  <si>
    <t>"nové dělící příčky" (1,9+4,05+1,935+1,9+2,0)*3,23-(0,7*1,97*2+0,8*1,97*2)</t>
  </si>
  <si>
    <t>342291121</t>
  </si>
  <si>
    <t>Ukotvení příček plochými kotvami, do konstrukce cihelné</t>
  </si>
  <si>
    <t>-1956920939</t>
  </si>
  <si>
    <t>https://podminky.urs.cz/item/CS_URS_2021_02/342291121</t>
  </si>
  <si>
    <t>"celková délka" 3,32*5</t>
  </si>
  <si>
    <t>611321145</t>
  </si>
  <si>
    <t>Omítka vápenocementová vnitřních ploch nanášená ručně dvouvrstvá, tloušťky jádrové omítky do 10 mm a tloušťky štuku do 3 mm štuková schodišťových konstrukcí stropů, stěn, ramen nebo nosníků</t>
  </si>
  <si>
    <t>-336103700</t>
  </si>
  <si>
    <t>https://podminky.urs.cz/item/CS_URS_2021_02/611321145</t>
  </si>
  <si>
    <t>"dle specifikace řešených místností" 2,52+2,1+2,26+3,22+2,4+2,15+2,14</t>
  </si>
  <si>
    <t>612131101</t>
  </si>
  <si>
    <t>Podkladní a spojovací vrstva vnitřních omítaných ploch cementový postřik nanášený ručně celoplošně stěn</t>
  </si>
  <si>
    <t>-1522791591</t>
  </si>
  <si>
    <t>https://podminky.urs.cz/item/CS_URS_2021_02/612131101</t>
  </si>
  <si>
    <t>"předúprava plochy nových příček" 32,156*2</t>
  </si>
  <si>
    <t>"předúprava plochy po odsekaných obkladech" 17,402</t>
  </si>
  <si>
    <t>612321121</t>
  </si>
  <si>
    <t>Omítka vápenocementová vnitřních ploch nanášená ručně jednovrstvá, tloušťky do 10 mm hladká svislých konstrukcí stěn</t>
  </si>
  <si>
    <t>-134131435</t>
  </si>
  <si>
    <t>https://podminky.urs.cz/item/CS_URS_2021_02/612321121</t>
  </si>
  <si>
    <t>"plochy nových příček" 32,156*2</t>
  </si>
  <si>
    <t>"plochy po odsekaných obkladech" 17,402</t>
  </si>
  <si>
    <t>612321131</t>
  </si>
  <si>
    <t>Potažení vnitřních ploch vápenocementovým štukem tloušťky do 3 mm svislých konstrukcí stěn</t>
  </si>
  <si>
    <t>-1199556051</t>
  </si>
  <si>
    <t>https://podminky.urs.cz/item/CS_URS_2021_02/612321131</t>
  </si>
  <si>
    <t>"odpočet obkladů" -31,196</t>
  </si>
  <si>
    <t>642942611</t>
  </si>
  <si>
    <t>Osazování zárubní nebo rámů kovových dveřních lisovaných nebo z úhelníků bez dveřních křídel na montážní pěnu, plochy otvoru do 2,5 m2</t>
  </si>
  <si>
    <t>1899517336</t>
  </si>
  <si>
    <t>https://podminky.urs.cz/item/CS_URS_2021_02/642942611</t>
  </si>
  <si>
    <t>55331487</t>
  </si>
  <si>
    <t>zárubeň jednokřídlá ocelová pro zdění tl stěny 110-150mm rozměru 800/1970, 2100mm</t>
  </si>
  <si>
    <t>-2012183726</t>
  </si>
  <si>
    <t>"celkový počet" 3</t>
  </si>
  <si>
    <t>55331488</t>
  </si>
  <si>
    <t>zárubeň jednokřídlá ocelová pro zdění tl stěny 110-150mm rozměru 900/1970, 2100mm</t>
  </si>
  <si>
    <t>2045273464</t>
  </si>
  <si>
    <t>-798819753</t>
  </si>
  <si>
    <t>"lešení v m.č.33-39" 2,52+2,1+2,26+3,22+2,4+2,15+2,14</t>
  </si>
  <si>
    <t>"lešení pro zdění a úpravy příčky mezi m.č.29 a 30" 1,9*0,8*2</t>
  </si>
  <si>
    <t>952901111</t>
  </si>
  <si>
    <t>Vyčištění budov nebo objektů před předáním do užívání budov bytové nebo občanské výstavby, světlé výšky podlaží do 4 m</t>
  </si>
  <si>
    <t>603309707</t>
  </si>
  <si>
    <t>https://podminky.urs.cz/item/CS_URS_2021_02/952901111</t>
  </si>
  <si>
    <t>"celková plocha" 2,52+2,1+2,26+3,22+2,4+2,15+2,14</t>
  </si>
  <si>
    <t>953943114</t>
  </si>
  <si>
    <t>Osazování drobných kovových předmětů výrobků ostatních jinde neuvedených do vynechaných či vysekaných kapes zdiva, se zajištěním polohy se zalitím maltou cementovou, hmotnosti přes 15 do 30 kg/kus</t>
  </si>
  <si>
    <t>295648872</t>
  </si>
  <si>
    <t>https://podminky.urs.cz/item/CS_URS_2021_02/953943114</t>
  </si>
  <si>
    <t>AZP.NZR4INV</t>
  </si>
  <si>
    <t>nerezové sklopné zrcadlo (i pro tělesně postižené), 405x625mm</t>
  </si>
  <si>
    <t>-888664824</t>
  </si>
  <si>
    <t>"celkový počet" 1</t>
  </si>
  <si>
    <t>962031132</t>
  </si>
  <si>
    <t>Bourání příček z cihel, tvárnic nebo příčkovek z cihel pálených, plných nebo dutých na maltu vápennou nebo vápenocementovou, tl. do 100 mm</t>
  </si>
  <si>
    <t>-1840516618</t>
  </si>
  <si>
    <t>https://podminky.urs.cz/item/CS_URS_2021_02/962031132</t>
  </si>
  <si>
    <t>"vybourání stávajících příček" (2,9+1,245+2,05+1,2+1,53)*3,23-(0,6*1,97*3+0,7*1,97)</t>
  </si>
  <si>
    <t>962031133</t>
  </si>
  <si>
    <t>Bourání příček z cihel, tvárnic nebo příčkovek z cihel pálených, plných nebo dutých na maltu vápennou nebo vápenocementovou, tl. do 150 mm</t>
  </si>
  <si>
    <t>-1549236653</t>
  </si>
  <si>
    <t>https://podminky.urs.cz/item/CS_URS_2021_02/962031133</t>
  </si>
  <si>
    <t>"vybourání stávajících příček" (2,15+1,95+0,8+4,1+1,25)*3,23-(0,6*1,97+0,8*1,97*2)</t>
  </si>
  <si>
    <t>965081213</t>
  </si>
  <si>
    <t>Bourání podlah z dlaždic bez podkladního lože nebo mazaniny, s jakoukoliv výplní spár keramických nebo xylolitových tl. do 10 mm, plochy přes 1 m2</t>
  </si>
  <si>
    <t>-256459506</t>
  </si>
  <si>
    <t>https://podminky.urs.cz/item/CS_URS_2021_02/965081213</t>
  </si>
  <si>
    <t>"vybourání stávající podlahové dlažby" 2,9*1,2+1,35*1,2+1,45*1,2+1,77*1,53+1,045*1,53+1,245*1,2+1,245*1,2+1,4*1,245</t>
  </si>
  <si>
    <t>968072455</t>
  </si>
  <si>
    <t>Vybourání kovových rámů oken s křídly, dveřních zárubní, vrat, stěn, ostění nebo obkladů dveřních zárubní, plochy do 2 m2</t>
  </si>
  <si>
    <t>504117245</t>
  </si>
  <si>
    <t>https://podminky.urs.cz/item/CS_URS_2021_02/968072455</t>
  </si>
  <si>
    <t>"vybourání stávajících dveřních zárubní" 0,6*1,97*4+0,7*1,97+0,8*1,97*2</t>
  </si>
  <si>
    <t>978059541</t>
  </si>
  <si>
    <t>Odsekání obkladů stěn včetně otlučení podkladní omítky až na zdivo z obkládaček vnitřních, z jakýchkoliv materiálů, plochy přes 1 m2</t>
  </si>
  <si>
    <t>-318405954</t>
  </si>
  <si>
    <t>https://podminky.urs.cz/item/CS_URS_2021_02/978059541</t>
  </si>
  <si>
    <t>"odsekání obkladů na stěnách mimo bourané příčky" (0,355+1,2+1,2+0,17*2+1,275+1,045+1,245+1,4+1,27+1,2+0,25+0,1+0,6)*1,42+1,72*0,64</t>
  </si>
  <si>
    <t>725110814</t>
  </si>
  <si>
    <t>Demontáž klozetů odsávacích nebo kombinačních</t>
  </si>
  <si>
    <t>-189364715</t>
  </si>
  <si>
    <t>https://podminky.urs.cz/item/CS_URS_2021_02/725110814</t>
  </si>
  <si>
    <t>725122817</t>
  </si>
  <si>
    <t>Demontáž pisoárů bez nádrže s rohovým ventilem s 1 záchodkem</t>
  </si>
  <si>
    <t>35145460</t>
  </si>
  <si>
    <t>https://podminky.urs.cz/item/CS_URS_2021_02/725122817</t>
  </si>
  <si>
    <t>725210821</t>
  </si>
  <si>
    <t>Demontáž umyvadel bez výtokových armatur umyvadel</t>
  </si>
  <si>
    <t>-76905204</t>
  </si>
  <si>
    <t>https://podminky.urs.cz/item/CS_URS_2021_02/725210821</t>
  </si>
  <si>
    <t>725240812</t>
  </si>
  <si>
    <t>Demontáž sprchových kabin a vaniček bez výtokových armatur vaniček</t>
  </si>
  <si>
    <t>632883983</t>
  </si>
  <si>
    <t>https://podminky.urs.cz/item/CS_URS_2021_02/725240812</t>
  </si>
  <si>
    <t>725810811</t>
  </si>
  <si>
    <t>Demontáž výtokových ventilů nástěnných</t>
  </si>
  <si>
    <t>-1526248655</t>
  </si>
  <si>
    <t>https://podminky.urs.cz/item/CS_URS_2021_02/725810811</t>
  </si>
  <si>
    <t>725820801</t>
  </si>
  <si>
    <t>Demontáž baterií nástěnných do G 3/4</t>
  </si>
  <si>
    <t>1458284736</t>
  </si>
  <si>
    <t>https://podminky.urs.cz/item/CS_URS_2021_02/725820801</t>
  </si>
  <si>
    <t>725840850</t>
  </si>
  <si>
    <t>Demontáž baterií sprchových diferenciálních do G 3/4 x 1</t>
  </si>
  <si>
    <t>-1402132</t>
  </si>
  <si>
    <t>https://podminky.urs.cz/item/CS_URS_2021_02/725840850</t>
  </si>
  <si>
    <t>725860811</t>
  </si>
  <si>
    <t>Demontáž zápachových uzávěrek pro zařizovací předměty jednoduchých</t>
  </si>
  <si>
    <t>307616190</t>
  </si>
  <si>
    <t>https://podminky.urs.cz/item/CS_URS_2021_02/725860811</t>
  </si>
  <si>
    <t>"celkový počet" 6</t>
  </si>
  <si>
    <t>997006002</t>
  </si>
  <si>
    <t>Úprava stavebního odpadu třídění na jednotlivé druhy</t>
  </si>
  <si>
    <t>1537207263</t>
  </si>
  <si>
    <t>https://podminky.urs.cz/item/CS_URS_2021_02/997006002</t>
  </si>
  <si>
    <t>997013213</t>
  </si>
  <si>
    <t>Vnitrostaveništní doprava suti a vybouraných hmot vodorovně do 50 m svisle ručně pro budovy a haly výšky přes 9 do 12 m</t>
  </si>
  <si>
    <t>745908033</t>
  </si>
  <si>
    <t>https://podminky.urs.cz/item/CS_URS_2021_02/997013213</t>
  </si>
  <si>
    <t>-1814442378</t>
  </si>
  <si>
    <t>-1238599413</t>
  </si>
  <si>
    <t>13,276*7 'Přepočtené koeficientem množství</t>
  </si>
  <si>
    <t>-65123453</t>
  </si>
  <si>
    <t>997013867</t>
  </si>
  <si>
    <t>Poplatek za uložení stavebního odpadu na recyklační skládce (skládkovné) z tašek a keramických výrobků zatříděného do Katalogu odpadů pod kódem 17 01 03</t>
  </si>
  <si>
    <t>-34029129</t>
  </si>
  <si>
    <t>https://podminky.urs.cz/item/CS_URS_2021_02/997013867</t>
  </si>
  <si>
    <t>997013871</t>
  </si>
  <si>
    <t>Poplatek za uložení stavebního odpadu na recyklační skládce (skládkovné) směsného stavebního a demoličního zatříděného do Katalogu odpadů pod kódem 17 09 04</t>
  </si>
  <si>
    <t>-948064729</t>
  </si>
  <si>
    <t>https://podminky.urs.cz/item/CS_URS_2021_02/997013871</t>
  </si>
  <si>
    <t>-895093134</t>
  </si>
  <si>
    <t>231615559</t>
  </si>
  <si>
    <t>763</t>
  </si>
  <si>
    <t>Konstrukce suché výstavby</t>
  </si>
  <si>
    <t>763411116.R</t>
  </si>
  <si>
    <t>Sanitární příčky vhodné do mokrého prostředí dělící z kompaktních desek tl. 26,3mm</t>
  </si>
  <si>
    <t>-682241095</t>
  </si>
  <si>
    <t>"celková plocha" 2,072*2,0*2+1,2*2,0*2</t>
  </si>
  <si>
    <t>763411126.R</t>
  </si>
  <si>
    <t>Sanitární příčky vhodné do mokrého prostředí dveře vnitřní do sanitárních příček šířky do 800 mm, výšky do 2 000 mm z kompaktních desek včetně nerezového kování tl. 13 mm</t>
  </si>
  <si>
    <t>-93878151</t>
  </si>
  <si>
    <t>998763201</t>
  </si>
  <si>
    <t>Přesun hmot pro dřevostavby stanovený procentní sazbou (%) z ceny vodorovná dopravní vzdálenost do 50 m v objektech výšky přes 6 do 12 m</t>
  </si>
  <si>
    <t>2080189006</t>
  </si>
  <si>
    <t>https://podminky.urs.cz/item/CS_URS_2021_02/998763201</t>
  </si>
  <si>
    <t>766660001</t>
  </si>
  <si>
    <t>Montáž dveřních křídel dřevěných nebo plastových otevíravých do ocelové zárubně povrchově upravených jednokřídlových, šířky do 800 mm</t>
  </si>
  <si>
    <t>1759513828</t>
  </si>
  <si>
    <t>https://podminky.urs.cz/item/CS_URS_2021_02/766660001</t>
  </si>
  <si>
    <t>61162086</t>
  </si>
  <si>
    <t>dveře jednokřídlé dřevotřískové povrch laminátový plné 800x1970-2100mm vč.kování</t>
  </si>
  <si>
    <t>-1303756986</t>
  </si>
  <si>
    <t>61162087</t>
  </si>
  <si>
    <t>dveře jednokřídlé dřevotřískové povrch laminátový plné 900x1970-2100mm vč.kování</t>
  </si>
  <si>
    <t>-759410640</t>
  </si>
  <si>
    <t>766695213</t>
  </si>
  <si>
    <t>Montáž ostatních truhlářských konstrukcí prahů dveří jednokřídlových, šířky přes 100 mm</t>
  </si>
  <si>
    <t>-242398544</t>
  </si>
  <si>
    <t>https://podminky.urs.cz/item/CS_URS_2021_02/766695213</t>
  </si>
  <si>
    <t>61187161</t>
  </si>
  <si>
    <t>práh dveřní dřevěný dubový tl 20mm dl 820mm š 150mm</t>
  </si>
  <si>
    <t>1677572908</t>
  </si>
  <si>
    <t>61187181</t>
  </si>
  <si>
    <t>práh dveřní dřevěný dubový tl 20mm dl 920mm š 150mm</t>
  </si>
  <si>
    <t>1598867071</t>
  </si>
  <si>
    <t>1592967601</t>
  </si>
  <si>
    <t>771</t>
  </si>
  <si>
    <t>Podlahy z dlaždic</t>
  </si>
  <si>
    <t>771111011</t>
  </si>
  <si>
    <t>Příprava podkladu před provedením dlažby vysátí podlah</t>
  </si>
  <si>
    <t>1146041971</t>
  </si>
  <si>
    <t>https://podminky.urs.cz/item/CS_URS_2021_02/771111011</t>
  </si>
  <si>
    <t>"celková plocha dlažby" 16,79</t>
  </si>
  <si>
    <t>771121011</t>
  </si>
  <si>
    <t>Příprava podkladu před provedením dlažby nátěr penetrační na podlahu</t>
  </si>
  <si>
    <t>-1033846234</t>
  </si>
  <si>
    <t>https://podminky.urs.cz/item/CS_URS_2021_02/771121011</t>
  </si>
  <si>
    <t>771151012</t>
  </si>
  <si>
    <t>Příprava podkladu před provedením dlažby samonivelační stěrka min.pevnosti 20 MPa, tloušťky přes 3 do 5 mm</t>
  </si>
  <si>
    <t>343677595</t>
  </si>
  <si>
    <t>https://podminky.urs.cz/item/CS_URS_2021_02/771151012</t>
  </si>
  <si>
    <t>771574312</t>
  </si>
  <si>
    <t>Montáž podlah z dlaždic keramických lepených flexibilním rychletuhnoucím lepidlem maloformátových hladkých přes 9 do 12 ks/m2</t>
  </si>
  <si>
    <t>-314158975</t>
  </si>
  <si>
    <t>https://podminky.urs.cz/item/CS_URS_2021_02/771574312</t>
  </si>
  <si>
    <t>59761003</t>
  </si>
  <si>
    <t>dlažba keramická hutná hladká do interiéru přes 9 do 12ks/m2</t>
  </si>
  <si>
    <t>-1698160714</t>
  </si>
  <si>
    <t>16,79*1,1 'Přepočtené koeficientem množství</t>
  </si>
  <si>
    <t>771577121</t>
  </si>
  <si>
    <t>Montáž podlah z dlaždic keramických lepených flexibilním rychletuhnoucím lepidlem Příplatek k cenám za plochu do 5 m2 jednotlivě</t>
  </si>
  <si>
    <t>-1886922177</t>
  </si>
  <si>
    <t>https://podminky.urs.cz/item/CS_URS_2021_02/771577121</t>
  </si>
  <si>
    <t>771577124</t>
  </si>
  <si>
    <t>Montáž podlah z dlaždic keramických lepených flexibilním rychletuhnoucím lepidlem Příplatek k cenám za dvousložkový spárovací tmel</t>
  </si>
  <si>
    <t>-1351520300</t>
  </si>
  <si>
    <t>https://podminky.urs.cz/item/CS_URS_2021_02/771577124</t>
  </si>
  <si>
    <t>771591112</t>
  </si>
  <si>
    <t>Izolace podlahy pod dlažbu nátěrem nebo stěrkou ve dvou vrstvách</t>
  </si>
  <si>
    <t>580695438</t>
  </si>
  <si>
    <t>https://podminky.urs.cz/item/CS_URS_2021_02/771591112</t>
  </si>
  <si>
    <t>771592011</t>
  </si>
  <si>
    <t>Čištění vnitřních ploch po položení dlažby podlah nebo schodišť chemickými prostředky</t>
  </si>
  <si>
    <t>-437727303</t>
  </si>
  <si>
    <t>https://podminky.urs.cz/item/CS_URS_2021_02/771592011</t>
  </si>
  <si>
    <t>998771202</t>
  </si>
  <si>
    <t>Přesun hmot pro podlahy z dlaždic stanovený procentní sazbou (%) z ceny vodorovná dopravní vzdálenost do 50 m v objektech výšky přes 6 do 12 m</t>
  </si>
  <si>
    <t>-1064296573</t>
  </si>
  <si>
    <t>https://podminky.urs.cz/item/CS_URS_2021_02/998771202</t>
  </si>
  <si>
    <t>781</t>
  </si>
  <si>
    <t>Dokončovací práce - obklady</t>
  </si>
  <si>
    <t>781111011</t>
  </si>
  <si>
    <t>Příprava podkladu před provedením obkladu oprášení (ometení) stěny</t>
  </si>
  <si>
    <t>139576177</t>
  </si>
  <si>
    <t>https://podminky.urs.cz/item/CS_URS_2021_02/781111011</t>
  </si>
  <si>
    <t>"celková plocha obkladu" 31,196</t>
  </si>
  <si>
    <t>781121011</t>
  </si>
  <si>
    <t>Příprava podkladu před provedením obkladu nátěr penetrační na stěnu</t>
  </si>
  <si>
    <t>-897071418</t>
  </si>
  <si>
    <t>https://podminky.urs.cz/item/CS_URS_2021_02/781121011</t>
  </si>
  <si>
    <t>781131112</t>
  </si>
  <si>
    <t>Izolace stěny pod obklad izolace nátěrem nebo stěrkou ve dvou vrstvách</t>
  </si>
  <si>
    <t>1227306525</t>
  </si>
  <si>
    <t>https://podminky.urs.cz/item/CS_URS_2021_02/781131112</t>
  </si>
  <si>
    <t>781151031</t>
  </si>
  <si>
    <t>Příprava podkladu před provedením obkladu celoplošné vyrovnání podkladu stěrkou, tloušťky 3 mm</t>
  </si>
  <si>
    <t>-767327752</t>
  </si>
  <si>
    <t>https://podminky.urs.cz/item/CS_URS_2021_02/781151031</t>
  </si>
  <si>
    <t>781474112</t>
  </si>
  <si>
    <t>Montáž obkladů vnitřních stěn z dlaždic keramických lepených flexibilním lepidlem maloformátových hladkých přes 9 do 12 ks/m2</t>
  </si>
  <si>
    <t>303762692</t>
  </si>
  <si>
    <t>https://podminky.urs.cz/item/CS_URS_2021_02/781474112</t>
  </si>
  <si>
    <t>"obklad v m.č.33" (2,01+0,35)*1,5</t>
  </si>
  <si>
    <t>"obklad v m.č.34" (0,875+1,01)*1,5</t>
  </si>
  <si>
    <t>"obklad v m.č.35" 0,98*1,5+(0,135+1,72+0,135)*0,62</t>
  </si>
  <si>
    <t>"obklad v m.č.36" (1,935*2+1,6*2-0,8)*1,8</t>
  </si>
  <si>
    <t>"obklad v m.č.37" (2,01+0,25)*1,5</t>
  </si>
  <si>
    <t>"obklad v m.č.38" (0,9+1,01)*1,5</t>
  </si>
  <si>
    <t>"obklad v m.č.39" (0,98+2,075)*1,5</t>
  </si>
  <si>
    <t>59761026</t>
  </si>
  <si>
    <t>obklad keramický hladký do 12ks/m2</t>
  </si>
  <si>
    <t>-1546229366</t>
  </si>
  <si>
    <t>31,196*1,1 'Přepočtené koeficientem množství</t>
  </si>
  <si>
    <t>781491021</t>
  </si>
  <si>
    <t>Montáž zrcadel lepených silikonovým tmelem na keramický obklad, plochy do 1 m2</t>
  </si>
  <si>
    <t>234263914</t>
  </si>
  <si>
    <t>https://podminky.urs.cz/item/CS_URS_2021_02/781491021</t>
  </si>
  <si>
    <t>"montáž zrcadel" 0,6*1,0*2</t>
  </si>
  <si>
    <t>Mat/781-001</t>
  </si>
  <si>
    <t>bezrámové zrcadlo lepené rozměr š./v.=600/1000mm, tl.4mm, se zabroušenými hranami</t>
  </si>
  <si>
    <t>1959902952</t>
  </si>
  <si>
    <t>781494111</t>
  </si>
  <si>
    <t>Obklad - dokončující práce profily ukončovací lepené flexibilním lepidlem rohové</t>
  </si>
  <si>
    <t>-837713348</t>
  </si>
  <si>
    <t>https://podminky.urs.cz/item/CS_URS_2021_02/781494111</t>
  </si>
  <si>
    <t>"obklad v m.č.33" 1,5*2</t>
  </si>
  <si>
    <t>"obklad v m.č.34" 1,5*6</t>
  </si>
  <si>
    <t>"obklad v m.č.35" 1,5*4+0,62*4</t>
  </si>
  <si>
    <t>"obklad v m.č.36" 1,8*4</t>
  </si>
  <si>
    <t>"obklad v m.č.37" 1,5*3</t>
  </si>
  <si>
    <t>"obklad v m.č.38" 1,5*2</t>
  </si>
  <si>
    <t>"obklad v m.č.39" 1,5*3</t>
  </si>
  <si>
    <t>781494511</t>
  </si>
  <si>
    <t>Obklad - dokončující práce profily ukončovací lepené flexibilním lepidlem ukončovací</t>
  </si>
  <si>
    <t>-171218798</t>
  </si>
  <si>
    <t>https://podminky.urs.cz/item/CS_URS_2021_02/781494511</t>
  </si>
  <si>
    <t>"obklad v m.č.33" (2,01+0,35)</t>
  </si>
  <si>
    <t>"obklad v m.č.34" (0,875+1,01)</t>
  </si>
  <si>
    <t>"obklad v m.č.35" 0,98</t>
  </si>
  <si>
    <t>"obklad v m.č.36" (1,935*2+1,6*2-0,8)</t>
  </si>
  <si>
    <t>"obklad v m.č.37" (2,01+0,25)</t>
  </si>
  <si>
    <t>"obklad v m.č.38" (0,9+1,01)</t>
  </si>
  <si>
    <t>"obklad v m.č.39" (0,98+2,075)</t>
  </si>
  <si>
    <t>781495211</t>
  </si>
  <si>
    <t>Čištění vnitřních ploch po provedení obkladu stěn chemickými prostředky</t>
  </si>
  <si>
    <t>-963354396</t>
  </si>
  <si>
    <t>https://podminky.urs.cz/item/CS_URS_2021_02/781495211</t>
  </si>
  <si>
    <t>998781202</t>
  </si>
  <si>
    <t>Přesun hmot pro obklady keramické stanovený procentní sazbou (%) z ceny vodorovná dopravní vzdálenost do 50 m v objektech výšky přes 6 do 12 m</t>
  </si>
  <si>
    <t>1953744249</t>
  </si>
  <si>
    <t>https://podminky.urs.cz/item/CS_URS_2021_02/998781202</t>
  </si>
  <si>
    <t>783301303</t>
  </si>
  <si>
    <t>Příprava podkladu zámečnických konstrukcí před provedením nátěru odrezivění odrezovačem bezoplachovým</t>
  </si>
  <si>
    <t>-899335970</t>
  </si>
  <si>
    <t>https://podminky.urs.cz/item/CS_URS_2021_02/783301303</t>
  </si>
  <si>
    <t>"povrchová úprava dveřních zárubní" ((0,8+1,97*2)*(0,15+0,05*2))*3+((0,9+1,97*2)*(0,15+0,05*2))*2</t>
  </si>
  <si>
    <t>783301313</t>
  </si>
  <si>
    <t>Příprava podkladu zámečnických konstrukcí před provedením nátěru odmaštění odmašťovačem ředidlovým</t>
  </si>
  <si>
    <t>-404066449</t>
  </si>
  <si>
    <t>https://podminky.urs.cz/item/CS_URS_2021_02/783301313</t>
  </si>
  <si>
    <t>783301401</t>
  </si>
  <si>
    <t>Příprava podkladu zámečnických konstrukcí před provedením nátěru ometení</t>
  </si>
  <si>
    <t>-328118147</t>
  </si>
  <si>
    <t>https://podminky.urs.cz/item/CS_URS_2021_02/783301401</t>
  </si>
  <si>
    <t>74</t>
  </si>
  <si>
    <t>783314201</t>
  </si>
  <si>
    <t>Základní antikorozní nátěr zámečnických konstrukcí jednonásobný syntetický standardní</t>
  </si>
  <si>
    <t>-1219928051</t>
  </si>
  <si>
    <t>https://podminky.urs.cz/item/CS_URS_2021_02/783314201</t>
  </si>
  <si>
    <t>75</t>
  </si>
  <si>
    <t>783315101</t>
  </si>
  <si>
    <t>Mezinátěr zámečnických konstrukcí jednonásobný syntetický standardní</t>
  </si>
  <si>
    <t>700263532</t>
  </si>
  <si>
    <t>https://podminky.urs.cz/item/CS_URS_2021_02/783315101</t>
  </si>
  <si>
    <t>76</t>
  </si>
  <si>
    <t>783317101</t>
  </si>
  <si>
    <t>Krycí nátěr (email) zámečnických konstrukcí jednonásobný syntetický standardní</t>
  </si>
  <si>
    <t>-1661017716</t>
  </si>
  <si>
    <t>https://podminky.urs.cz/item/CS_URS_2021_02/783317101</t>
  </si>
  <si>
    <t>784</t>
  </si>
  <si>
    <t>Dokončovací práce - malby a tapety</t>
  </si>
  <si>
    <t>77</t>
  </si>
  <si>
    <t>784111001</t>
  </si>
  <si>
    <t>Oprášení (ometení) podkladu v místnostech výšky do 3,80 m</t>
  </si>
  <si>
    <t>-828021057</t>
  </si>
  <si>
    <t>https://podminky.urs.cz/item/CS_URS_2021_02/784111001</t>
  </si>
  <si>
    <t>"celková plocha" 98,504</t>
  </si>
  <si>
    <t>78</t>
  </si>
  <si>
    <t>784181101</t>
  </si>
  <si>
    <t>Penetrace podkladu jednonásobná základní akrylátová bezbarvá v místnostech výšky do 3,80 m</t>
  </si>
  <si>
    <t>-1268928782</t>
  </si>
  <si>
    <t>https://podminky.urs.cz/item/CS_URS_2021_02/784181101</t>
  </si>
  <si>
    <t>79</t>
  </si>
  <si>
    <t>784211101</t>
  </si>
  <si>
    <t>Malby z malířských směsí oděruvzdorných za mokra dvojnásobné, bílé za mokra oděruvzdorné výborně v místnostech výšky do 3,80 m</t>
  </si>
  <si>
    <t>1916169848</t>
  </si>
  <si>
    <t>https://podminky.urs.cz/item/CS_URS_2021_02/784211101</t>
  </si>
  <si>
    <t>"malba na nové omítky stropů" 16,79</t>
  </si>
  <si>
    <t>"malba na nové omítky stěn" 81,714</t>
  </si>
  <si>
    <t>SO104 - Zdravotně technické instalace</t>
  </si>
  <si>
    <t xml:space="preserve">    721 - Zdravotechnika - vnitřní kanalizace</t>
  </si>
  <si>
    <t xml:space="preserve">    722 - Zdravotechnika - vnitřní vodovod</t>
  </si>
  <si>
    <t xml:space="preserve">    725 - Zdravotechnika - zařizovací předměty</t>
  </si>
  <si>
    <t xml:space="preserve">    751 - Vzduchotechnika</t>
  </si>
  <si>
    <t>721</t>
  </si>
  <si>
    <t>Zdravotechnika - vnitřní kanalizace</t>
  </si>
  <si>
    <t>721171905.R</t>
  </si>
  <si>
    <t>Potrubí z PP vsazení čistícího kusu do potrubí DN 110</t>
  </si>
  <si>
    <t>1733536605</t>
  </si>
  <si>
    <t>OSM.115600</t>
  </si>
  <si>
    <t>čistící tvarovka HTRE DN110</t>
  </si>
  <si>
    <t>-262675727</t>
  </si>
  <si>
    <t>721171915</t>
  </si>
  <si>
    <t>Opravy odpadního potrubí plastového propojení dosavadního potrubí DN 110</t>
  </si>
  <si>
    <t>2125433707</t>
  </si>
  <si>
    <t>https://podminky.urs.cz/item/CS_URS_2021_02/721171915</t>
  </si>
  <si>
    <t>721174025</t>
  </si>
  <si>
    <t>Potrubí z trub polypropylenových odpadní (svislé) DN 110</t>
  </si>
  <si>
    <t>-1911788211</t>
  </si>
  <si>
    <t>https://podminky.urs.cz/item/CS_URS_2021_02/721174025</t>
  </si>
  <si>
    <t>"výměra dle výkresu č.D1: SO 101.4.01" 8,0</t>
  </si>
  <si>
    <t>721174042</t>
  </si>
  <si>
    <t>Potrubí z trub polypropylenových připojovací DN 40</t>
  </si>
  <si>
    <t>-1746848382</t>
  </si>
  <si>
    <t>https://podminky.urs.cz/item/CS_URS_2021_02/721174042</t>
  </si>
  <si>
    <t>"výměra dle výkresu č.D1: SO 101.4.01" 12,0</t>
  </si>
  <si>
    <t>721174043</t>
  </si>
  <si>
    <t>Potrubí z trub polypropylenových připojovací DN 50</t>
  </si>
  <si>
    <t>1775695269</t>
  </si>
  <si>
    <t>https://podminky.urs.cz/item/CS_URS_2021_02/721174043</t>
  </si>
  <si>
    <t>"výměra dle výkresu č.D1: SO 101.4.01" 4,0</t>
  </si>
  <si>
    <t>721194104</t>
  </si>
  <si>
    <t>Vyměření přípojek na potrubí vyvedení a upevnění odpadních výpustek DN 40</t>
  </si>
  <si>
    <t>1093289042</t>
  </si>
  <si>
    <t>https://podminky.urs.cz/item/CS_URS_2021_02/721194104</t>
  </si>
  <si>
    <t>"umyvadla" 4</t>
  </si>
  <si>
    <t>721194109</t>
  </si>
  <si>
    <t>Vyměření přípojek na potrubí vyvedení a upevnění odpadních výpustek DN 110</t>
  </si>
  <si>
    <t>1252732137</t>
  </si>
  <si>
    <t>https://podminky.urs.cz/item/CS_URS_2021_02/721194109</t>
  </si>
  <si>
    <t>"klozety" 4</t>
  </si>
  <si>
    <t>"výlevka" 1</t>
  </si>
  <si>
    <t>721274126</t>
  </si>
  <si>
    <t>Ventily přivzdušňovací odpadních potrubí vnitřní DN 110</t>
  </si>
  <si>
    <t>932169256</t>
  </si>
  <si>
    <t>https://podminky.urs.cz/item/CS_URS_2021_02/721274126</t>
  </si>
  <si>
    <t>721290111</t>
  </si>
  <si>
    <t>Zkouška těsnosti kanalizace v objektech vodou do DN 125</t>
  </si>
  <si>
    <t>1612875463</t>
  </si>
  <si>
    <t>https://podminky.urs.cz/item/CS_URS_2021_02/721290111</t>
  </si>
  <si>
    <t>Stav.příp.721</t>
  </si>
  <si>
    <t>Stavební přípomoce pro vnitřní kanalizaci</t>
  </si>
  <si>
    <t>-1583976423</t>
  </si>
  <si>
    <t>Poznámka k položce:_x000d_
Položka obsahuje náklady na vybourání stávajících konstrukcí v rozsahu nezbytném pro řádné provedení rozvodu vnitřní kanalizace(prostupy, niky, drážky, rýhy apod.) včetně uvedení dotčených konstrukcí do původního stavu a likvidace vybouraných hmot.</t>
  </si>
  <si>
    <t>998721202</t>
  </si>
  <si>
    <t>Přesun hmot pro vnitřní kanalizace stanovený procentní sazbou (%) z ceny vodorovná dopravní vzdálenost do 50 m v objektech výšky přes 6 do 12 m</t>
  </si>
  <si>
    <t>-1357888421</t>
  </si>
  <si>
    <t>https://podminky.urs.cz/item/CS_URS_2021_02/998721202</t>
  </si>
  <si>
    <t>722</t>
  </si>
  <si>
    <t>Zdravotechnika - vnitřní vodovod</t>
  </si>
  <si>
    <t>722174002</t>
  </si>
  <si>
    <t>Potrubí z plastových trubek z polypropylenu PPR svařovaných polyfúzně PN 16 (SDR 7,4) D 20 x 2,8</t>
  </si>
  <si>
    <t>560814772</t>
  </si>
  <si>
    <t>https://podminky.urs.cz/item/CS_URS_2021_02/722174002</t>
  </si>
  <si>
    <t>722174003</t>
  </si>
  <si>
    <t>Potrubí z plastových trubek z polypropylenu PPR svařovaných polyfúzně PN 16 (SDR 7,4) D 25 x 3,5</t>
  </si>
  <si>
    <t>1800338645</t>
  </si>
  <si>
    <t>https://podminky.urs.cz/item/CS_URS_2021_02/722174003</t>
  </si>
  <si>
    <t>722174004</t>
  </si>
  <si>
    <t>Potrubí z plastových trubek z polypropylenu PPR svařovaných polyfúzně PN 16 (SDR 7,4) D 32 x 4,4</t>
  </si>
  <si>
    <t>174084591</t>
  </si>
  <si>
    <t>https://podminky.urs.cz/item/CS_URS_2021_02/722174004</t>
  </si>
  <si>
    <t>"výměra dle výkresu č.D1: SO 101.4.02" 2,0</t>
  </si>
  <si>
    <t>722181241</t>
  </si>
  <si>
    <t>Ochrana potrubí termoizolačními trubicemi z pěnového polyetylenu PE přilepenými v příčných a podélných spojích, tloušťky izolace přes 13 do 20 mm, vnitřního průměru izolace DN do 22 mm</t>
  </si>
  <si>
    <t>1760328946</t>
  </si>
  <si>
    <t>https://podminky.urs.cz/item/CS_URS_2021_02/722181241</t>
  </si>
  <si>
    <t>"celková délka" 7,0+25,0</t>
  </si>
  <si>
    <t>722181242</t>
  </si>
  <si>
    <t>Ochrana potrubí termoizolačními trubicemi z pěnového polyetylenu PE přilepenými v příčných a podélných spojích, tloušťky izolace přes 13 do 20 mm, vnitřního průměru izolace DN přes 22 do 45 mm</t>
  </si>
  <si>
    <t>528870192</t>
  </si>
  <si>
    <t>https://podminky.urs.cz/item/CS_URS_2021_02/722181242</t>
  </si>
  <si>
    <t>"celková délka" 2,0</t>
  </si>
  <si>
    <t>722220111</t>
  </si>
  <si>
    <t>Armatury s jedním závitem nástěnky pro výtokový ventil G 1/2"</t>
  </si>
  <si>
    <t>-189067560</t>
  </si>
  <si>
    <t>https://podminky.urs.cz/item/CS_URS_2021_02/722220111</t>
  </si>
  <si>
    <t>PSC</t>
  </si>
  <si>
    <t xml:space="preserve">Poznámka k souboru cen:_x000d_
1. Cenami -9101 až -9108 nelze oceňovat montáž nástěnek._x000d_
2. V cenách –0111 až -0122 je započteno i vyvedení a upevnění výpustek._x000d_
</t>
  </si>
  <si>
    <t>"celkový počet" 10</t>
  </si>
  <si>
    <t>722220121</t>
  </si>
  <si>
    <t>Armatury s jedním závitem nástěnky pro baterii G 1/2"</t>
  </si>
  <si>
    <t>pár</t>
  </si>
  <si>
    <t>-476299161</t>
  </si>
  <si>
    <t>https://podminky.urs.cz/item/CS_URS_2021_02/722220121</t>
  </si>
  <si>
    <t>722232045</t>
  </si>
  <si>
    <t>Armatury se dvěma závity kulové kohouty PN 42 do 185 °C přímé vnitřní závit G 1"</t>
  </si>
  <si>
    <t>389503321</t>
  </si>
  <si>
    <t>https://podminky.urs.cz/item/CS_URS_2021_02/722232045</t>
  </si>
  <si>
    <t>722290226</t>
  </si>
  <si>
    <t>Zkoušky, proplach a desinfekce vodovodního potrubí zkoušky těsnosti vodovodního potrubí do DN 50</t>
  </si>
  <si>
    <t>2118502133</t>
  </si>
  <si>
    <t>https://podminky.urs.cz/item/CS_URS_2021_02/722290226</t>
  </si>
  <si>
    <t>722290234</t>
  </si>
  <si>
    <t>Zkoušky, proplach a desinfekce vodovodního potrubí proplach a desinfekce vodovodního potrubí do DN 80</t>
  </si>
  <si>
    <t>-1952030033</t>
  </si>
  <si>
    <t>https://podminky.urs.cz/item/CS_URS_2021_02/722290234</t>
  </si>
  <si>
    <t>Stav.příp.722</t>
  </si>
  <si>
    <t>Stavební přípomoce pro vnitřní vodovod</t>
  </si>
  <si>
    <t>833623805</t>
  </si>
  <si>
    <t>Poznámka k položce:_x000d_
Položka obsahuje náklady na vybourání stávajících konstrukcí v rozsahu nezbytném pro řádné provedení rozvodu vnitřního vodovodu (prostupy, niky, drážky, rýhy apod.) včetně uvedení dotčených konstrukcí do původního stavu a likvidace vybouraných hmot.</t>
  </si>
  <si>
    <t>998722202</t>
  </si>
  <si>
    <t>Přesun hmot pro vnitřní vodovod stanovený procentní sazbou (%) z ceny vodorovná dopravní vzdálenost do 50 m v objektech výšky přes 6 do 12 m</t>
  </si>
  <si>
    <t>-439581662</t>
  </si>
  <si>
    <t>https://podminky.urs.cz/item/CS_URS_2021_02/998722202</t>
  </si>
  <si>
    <t>725</t>
  </si>
  <si>
    <t>Zdravotechnika - zařizovací předměty</t>
  </si>
  <si>
    <t>725119122</t>
  </si>
  <si>
    <t>Zařízení záchodů montáž klozetových mís kombi</t>
  </si>
  <si>
    <t>-957860037</t>
  </si>
  <si>
    <t>https://podminky.urs.cz/item/CS_URS_2021_02/725119122</t>
  </si>
  <si>
    <t>64232051</t>
  </si>
  <si>
    <t>klozet keramický kombinovaný hluboké splachování odpad vodorovný bílý 630x360x770mm</t>
  </si>
  <si>
    <t>-1286238144</t>
  </si>
  <si>
    <t>55167394</t>
  </si>
  <si>
    <t>sedátko klozetové duroplastové bílé antibakteriální</t>
  </si>
  <si>
    <t>-1189615505</t>
  </si>
  <si>
    <t>725119124</t>
  </si>
  <si>
    <t>Zařízení záchodů montáž klozetových mís nerezových</t>
  </si>
  <si>
    <t>1457174845</t>
  </si>
  <si>
    <t>https://podminky.urs.cz/item/CS_URS_2021_02/725119124</t>
  </si>
  <si>
    <t>AZP.AUZ04INV</t>
  </si>
  <si>
    <t>nerezový klozet pro tělesně postižené, na postavení, antivandal</t>
  </si>
  <si>
    <t>1209857125</t>
  </si>
  <si>
    <t>725219102</t>
  </si>
  <si>
    <t>Umyvadla montáž umyvadel ostatních typů na šrouby</t>
  </si>
  <si>
    <t>1031787040</t>
  </si>
  <si>
    <t>https://podminky.urs.cz/item/CS_URS_2021_02/725219102</t>
  </si>
  <si>
    <t>64211032</t>
  </si>
  <si>
    <t>umyvadlo keramické závěsné bílé 600x450mm</t>
  </si>
  <si>
    <t>-1019640872</t>
  </si>
  <si>
    <t>AZP.AUM018INV</t>
  </si>
  <si>
    <t>nerezové závěsné umyvadlo pro tělesně postižené, bez baterie, s madly po bocích umyvadla</t>
  </si>
  <si>
    <t>-721261474</t>
  </si>
  <si>
    <t>725291511</t>
  </si>
  <si>
    <t>Doplňky zařízení koupelen a záchodů plastové dávkovač tekutého mýdla na 350 ml</t>
  </si>
  <si>
    <t>1371032314</t>
  </si>
  <si>
    <t>https://podminky.urs.cz/item/CS_URS_2021_02/725291511</t>
  </si>
  <si>
    <t>725291621</t>
  </si>
  <si>
    <t>Doplňky zařízení koupelen a záchodů nerezové zásobník toaletních papírů d=300 mm</t>
  </si>
  <si>
    <t>862038984</t>
  </si>
  <si>
    <t>https://podminky.urs.cz/item/CS_URS_2021_02/725291621</t>
  </si>
  <si>
    <t>"celkový počet" 4</t>
  </si>
  <si>
    <t>725291631</t>
  </si>
  <si>
    <t>Doplňky zařízení koupelen a záchodů nerezové zásobník papírových ručníků</t>
  </si>
  <si>
    <t>-1220493452</t>
  </si>
  <si>
    <t>https://podminky.urs.cz/item/CS_URS_2021_02/725291631</t>
  </si>
  <si>
    <t>725291706</t>
  </si>
  <si>
    <t>Doplňky zařízení koupelen a záchodů smaltované madla rovná, délky 800 mm</t>
  </si>
  <si>
    <t>-778380669</t>
  </si>
  <si>
    <t>https://podminky.urs.cz/item/CS_URS_2021_02/725291706</t>
  </si>
  <si>
    <t>"madlo dveří D2/L" 1</t>
  </si>
  <si>
    <t>725291712</t>
  </si>
  <si>
    <t>Doplňky zařízení koupelen a záchodů smaltované madla krakorcová, délky 834 mm</t>
  </si>
  <si>
    <t>34362782</t>
  </si>
  <si>
    <t>https://podminky.urs.cz/item/CS_URS_2021_02/725291712</t>
  </si>
  <si>
    <t>725291722</t>
  </si>
  <si>
    <t>Doplňky zařízení koupelen a záchodů smaltované madla krakorcová sklopná, délky 834 mm</t>
  </si>
  <si>
    <t>826196721</t>
  </si>
  <si>
    <t>https://podminky.urs.cz/item/CS_URS_2021_02/725291722</t>
  </si>
  <si>
    <t>725339111</t>
  </si>
  <si>
    <t>Výlevky montáž výlevky</t>
  </si>
  <si>
    <t>717318465</t>
  </si>
  <si>
    <t>https://podminky.urs.cz/item/CS_URS_2021_02/725339111</t>
  </si>
  <si>
    <t>64271101</t>
  </si>
  <si>
    <t>výlevka keramická bílá 425/500mm se sklopnou plastovou mřížkou</t>
  </si>
  <si>
    <t>-590511507</t>
  </si>
  <si>
    <t>725539201</t>
  </si>
  <si>
    <t>Elektrické ohřívače zásobníkové montáž tlakových ohřívačů závěsných (svislých nebo vodorovných) do 15 l</t>
  </si>
  <si>
    <t>-699648988</t>
  </si>
  <si>
    <t>https://podminky.urs.cz/item/CS_URS_2021_02/725539201</t>
  </si>
  <si>
    <t>1186693</t>
  </si>
  <si>
    <t>beztlakový elektrický ohřívač vody zásobníkový HUZ 5 DROP STOP</t>
  </si>
  <si>
    <t>1203504118</t>
  </si>
  <si>
    <t>6000046870</t>
  </si>
  <si>
    <t>ohřívač elektrický průtokový PTO 3,5 kW</t>
  </si>
  <si>
    <t>-1479178873</t>
  </si>
  <si>
    <t>725813111</t>
  </si>
  <si>
    <t>Ventily rohové bez připojovací trubičky nebo flexi hadičky G 1/2"</t>
  </si>
  <si>
    <t>131532570</t>
  </si>
  <si>
    <t>https://podminky.urs.cz/item/CS_URS_2021_02/725813111</t>
  </si>
  <si>
    <t>"připojení klozetů" 4</t>
  </si>
  <si>
    <t>"připojení stojánkových baterií" 3*2</t>
  </si>
  <si>
    <t>725821312</t>
  </si>
  <si>
    <t>Baterie dřezové nástěnné pákové s otáčivým kulatým ústím a délkou ramínka 300 mm</t>
  </si>
  <si>
    <t>1657358815</t>
  </si>
  <si>
    <t>https://podminky.urs.cz/item/CS_URS_2021_02/725821312</t>
  </si>
  <si>
    <t>"baterie pro výlevku" 1</t>
  </si>
  <si>
    <t>725822611</t>
  </si>
  <si>
    <t>Baterie umyvadlové stojánkové pákové bez výpusti</t>
  </si>
  <si>
    <t>774503186</t>
  </si>
  <si>
    <t>https://podminky.urs.cz/item/CS_URS_2021_02/725822611</t>
  </si>
  <si>
    <t>725829121</t>
  </si>
  <si>
    <t>Baterie umyvadlové montáž ostatních typů nástěnných pákových nebo klasických</t>
  </si>
  <si>
    <t>-1135062580</t>
  </si>
  <si>
    <t>https://podminky.urs.cz/item/CS_URS_2021_02/725829121</t>
  </si>
  <si>
    <t>55145692</t>
  </si>
  <si>
    <t>baterie umyvadlová stojánková páková s prodlouženou pákou pro tělesně postižené</t>
  </si>
  <si>
    <t>2004011575</t>
  </si>
  <si>
    <t>998725202</t>
  </si>
  <si>
    <t>Přesun hmot pro zařizovací předměty stanovený procentní sazbou (%) z ceny vodorovná dopravní vzdálenost do 50 m v objektech výšky přes 6 do 12 m</t>
  </si>
  <si>
    <t>-1723424751</t>
  </si>
  <si>
    <t>https://podminky.urs.cz/item/CS_URS_2021_02/998725202</t>
  </si>
  <si>
    <t>751</t>
  </si>
  <si>
    <t>751398021</t>
  </si>
  <si>
    <t>Montáž ostatních zařízení větrací mřížky stěnové, průřezu do 0,040 m2</t>
  </si>
  <si>
    <t>630669970</t>
  </si>
  <si>
    <t>https://podminky.urs.cz/item/CS_URS_2021_02/751398021</t>
  </si>
  <si>
    <t>56245611</t>
  </si>
  <si>
    <t>mřížka větrací hranatá plast se síťovinou 150x150mm</t>
  </si>
  <si>
    <t>1588719785</t>
  </si>
  <si>
    <t>"mřížka přivzdušňovacího ventilu" 1</t>
  </si>
  <si>
    <t>998751201</t>
  </si>
  <si>
    <t>Přesun hmot pro vzduchotechniku stanovený procentní sazbou (%) z ceny vodorovná dopravní vzdálenost do 50 m v objektech výšky do 12 m</t>
  </si>
  <si>
    <t>1886669817</t>
  </si>
  <si>
    <t>https://podminky.urs.cz/item/CS_URS_2021_02/998751201</t>
  </si>
  <si>
    <t>SO105 - Vzduchotechnika</t>
  </si>
  <si>
    <t>751133012</t>
  </si>
  <si>
    <t>Montáž ventilátoru diagonálního nízkotlakého potrubního nevýbušného, průměru přes 100 do 200 mm</t>
  </si>
  <si>
    <t>1906571427</t>
  </si>
  <si>
    <t>https://podminky.urs.cz/item/CS_URS_2021_02/751133012</t>
  </si>
  <si>
    <t>42914527</t>
  </si>
  <si>
    <t>ventiláor axiální diagonální potrubní tříotáčkový plastový IP44 připojení D 160mm</t>
  </si>
  <si>
    <t>-2146846817</t>
  </si>
  <si>
    <t>"dle samostatného soupisu části VZT" 1</t>
  </si>
  <si>
    <t>751322012</t>
  </si>
  <si>
    <t>Montáž talířových ventilů, anemostatů, dýz talířového ventilu, průměru přes 100 do 200 mm</t>
  </si>
  <si>
    <t>864939203</t>
  </si>
  <si>
    <t>https://podminky.urs.cz/item/CS_URS_2021_02/751322012</t>
  </si>
  <si>
    <t>42972213</t>
  </si>
  <si>
    <t>talířový ventil pro odvod vzduchu kovový D 125mm</t>
  </si>
  <si>
    <t>-560464883</t>
  </si>
  <si>
    <t>"dle samostatného soupisu části VZT" 6</t>
  </si>
  <si>
    <t>751510042</t>
  </si>
  <si>
    <t>Vzduchotechnické potrubí z pozinkovaného plechu kruhové, trouba spirálně vinutá bez příruby, průměru přes 100 do 200 mm</t>
  </si>
  <si>
    <t>1121387863</t>
  </si>
  <si>
    <t>https://podminky.urs.cz/item/CS_URS_2021_02/751510042</t>
  </si>
  <si>
    <t>"dle samostatného soupisu části VZT" 1,9+3,7</t>
  </si>
  <si>
    <t>751510044</t>
  </si>
  <si>
    <t>Vzduchotechnické potrubí z pozinkovaného plechu kruhové, trouba spirálně vinutá bez příruby, průměru přes 300 do 400 mm</t>
  </si>
  <si>
    <t>2044046617</t>
  </si>
  <si>
    <t>https://podminky.urs.cz/item/CS_URS_2021_02/751510044</t>
  </si>
  <si>
    <t>"dle samostatného soupisu části VZT" 0,6</t>
  </si>
  <si>
    <t>751514679</t>
  </si>
  <si>
    <t>Montáž škrtící klapky nebo zpětné klapky do plechového potrubí kruhové bez příruby, průměru přes 100 do 200 mm</t>
  </si>
  <si>
    <t>2067871778</t>
  </si>
  <si>
    <t>https://podminky.urs.cz/item/CS_URS_2021_02/751514679</t>
  </si>
  <si>
    <t>1206694</t>
  </si>
  <si>
    <t>zpětná klapka RSKW 160</t>
  </si>
  <si>
    <t>52211923</t>
  </si>
  <si>
    <t>Stav.příp.751</t>
  </si>
  <si>
    <t>Stavební přípomoce pro vzduchotechniku</t>
  </si>
  <si>
    <t>Kč</t>
  </si>
  <si>
    <t>-1344839612</t>
  </si>
  <si>
    <t>737535730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</si>
  <si>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</si>
  <si>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767995111</t>
  </si>
  <si>
    <t>Montáž ostatních atypických zámečnických konstrukcí hmotnosti do 5 kg</t>
  </si>
  <si>
    <t>kg</t>
  </si>
  <si>
    <t>646565273</t>
  </si>
  <si>
    <t>https://podminky.urs.cz/item/CS_URS_2021_02/767995111</t>
  </si>
  <si>
    <t xml:space="preserve">Poznámka k souboru cen:_x000d_
1. Určení cen se řídí hmotností jednotlivě montovaného dílu konstrukce._x000d_
</t>
  </si>
  <si>
    <t>Mat/767-009</t>
  </si>
  <si>
    <t>pomocný VZT materiál - objímky, spojovací prvky, závěsy apod. (kilogramová cena)</t>
  </si>
  <si>
    <t>1170105603</t>
  </si>
  <si>
    <t>"dle samostatného soupisu části VZT" 12,0</t>
  </si>
  <si>
    <t>12*1,05 'Přepočtené koeficientem množství</t>
  </si>
  <si>
    <t>1149925620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</si>
  <si>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</si>
  <si>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HZS3212</t>
  </si>
  <si>
    <t>Hodinové zúčtovací sazby montáží technologických zařízení na stavebních objektech montér vzduchotechniky odborný</t>
  </si>
  <si>
    <t>-166590756</t>
  </si>
  <si>
    <t>https://podminky.urs.cz/item/CS_URS_2021_02/HZS3212</t>
  </si>
  <si>
    <t>"komplexní vyzkoušení zařízení, provedení zaregulování, revizí, vypsání protokolů ke kolaudaci" 8,0</t>
  </si>
  <si>
    <t>SO106 - Silnoproudá elektroinstalace</t>
  </si>
  <si>
    <t xml:space="preserve">    741 - Elektroinstalace - silnoproud</t>
  </si>
  <si>
    <t>741</t>
  </si>
  <si>
    <t>Elektroinstalace - silnoproud</t>
  </si>
  <si>
    <t>741112061</t>
  </si>
  <si>
    <t>Montáž krabic elektroinstalačních bez napojení na trubky a lišty, demontáže a montáže víčka a přístroje přístrojových zapuštěných plastových kruhových</t>
  </si>
  <si>
    <t>930146380</t>
  </si>
  <si>
    <t>https://podminky.urs.cz/item/CS_URS_2021_02/741112061</t>
  </si>
  <si>
    <t>34571451</t>
  </si>
  <si>
    <t>krabice pod omítku PVC přístrojová kruhová D 70mm hluboká</t>
  </si>
  <si>
    <t>1744670698</t>
  </si>
  <si>
    <t>"dle samostatného soupisu části Elektro" 9</t>
  </si>
  <si>
    <t>741120301</t>
  </si>
  <si>
    <t>Montáž vodičů izolovaných měděných bez ukončení uložených pevně plných a laněných s PVC pláštěm, bezhalogenových, ohniodolných (např. CY, CHAH-V) průřezu žíly 0,55 až 16 mm2</t>
  </si>
  <si>
    <t>-34218999</t>
  </si>
  <si>
    <t>https://podminky.urs.cz/item/CS_URS_2021_02/741120301</t>
  </si>
  <si>
    <t>34141027</t>
  </si>
  <si>
    <t>vodič propojovací flexibilní jádro Cu lanované izolace PVC 450/750V (H07V-K) 1x6mm2</t>
  </si>
  <si>
    <t>-831652457</t>
  </si>
  <si>
    <t>"dle samostatného soupisu části Elektro" 30,0</t>
  </si>
  <si>
    <t>30*1,15 'Přepočtené koeficientem množství</t>
  </si>
  <si>
    <t>741122601</t>
  </si>
  <si>
    <t>Montáž kabelů měděných bez ukončení uložených pevně plných kulatých nebo bezhalogenových (např. CYKY) počtu a průřezu žil 2x1,5 až 6 mm2</t>
  </si>
  <si>
    <t>2001321730</t>
  </si>
  <si>
    <t>https://podminky.urs.cz/item/CS_URS_2021_02/741122601</t>
  </si>
  <si>
    <t>34111005</t>
  </si>
  <si>
    <t>kabel instalační jádro Cu plné izolace PVC plášť PVC 450/750V (CYKY) 2x1,5mm2</t>
  </si>
  <si>
    <t>11003129</t>
  </si>
  <si>
    <t>"dle samostatného soupisu části Elektro" 50,0</t>
  </si>
  <si>
    <t>50*1,15 'Přepočtené koeficientem množství</t>
  </si>
  <si>
    <t>741122611</t>
  </si>
  <si>
    <t>Montáž kabelů měděných bez ukončení uložených pevně plných kulatých nebo bezhalogenových (např. CYKY) počtu a průřezu žil 3x1,5 až 6 mm2</t>
  </si>
  <si>
    <t>-514982271</t>
  </si>
  <si>
    <t>https://podminky.urs.cz/item/CS_URS_2021_02/741122611</t>
  </si>
  <si>
    <t>34111030</t>
  </si>
  <si>
    <t>kabel instalační jádro Cu plné izolace PVC plášť PVC 450/750V (CYKY) 3x1,5mm2</t>
  </si>
  <si>
    <t>-320739635</t>
  </si>
  <si>
    <t>"dle samostatného soupisu části Elektro" 150,0+20,0</t>
  </si>
  <si>
    <t>170*1,15 'Přepočtené koeficientem množství</t>
  </si>
  <si>
    <t>34111036</t>
  </si>
  <si>
    <t>kabel instalační jádro Cu plné izolace PVC plášť PVC 450/750V (CYKY) 3x2,5mm2</t>
  </si>
  <si>
    <t>899157328</t>
  </si>
  <si>
    <t>"dle samostatného soupisu části Elektro" 40,0</t>
  </si>
  <si>
    <t>40*1,15 'Přepočtené koeficientem množství</t>
  </si>
  <si>
    <t>741122641</t>
  </si>
  <si>
    <t>Montáž kabelů měděných bez ukončení uložených pevně plných kulatých nebo bezhalogenových (např. CYKY) počtu a průřezu žil 5x1,5 až 2,5 mm2</t>
  </si>
  <si>
    <t>113517647</t>
  </si>
  <si>
    <t>https://podminky.urs.cz/item/CS_URS_2021_02/741122641</t>
  </si>
  <si>
    <t>34111090</t>
  </si>
  <si>
    <t>kabel instalační jádro Cu plné izolace PVC plášť PVC 450/750V (CYKY) 5x1,5mm2</t>
  </si>
  <si>
    <t>-1849723681</t>
  </si>
  <si>
    <t>741310012</t>
  </si>
  <si>
    <t>Montáž spínačů jedno nebo dvoupólových nástěnných se zapojením vodičů, pro prostředí normální ovladačů, řazení 1/0S-tlačítkových zapínacích se signální doutnavkou</t>
  </si>
  <si>
    <t>253429297</t>
  </si>
  <si>
    <t>https://podminky.urs.cz/item/CS_URS_2021_02/741310012</t>
  </si>
  <si>
    <t>34539000</t>
  </si>
  <si>
    <t>přístroj spínače jednopólového, řazení 1, 1So šroubové svorky</t>
  </si>
  <si>
    <t>1278417620</t>
  </si>
  <si>
    <t>"dle samostatného soupisu části Elektro" 7</t>
  </si>
  <si>
    <t>34539049</t>
  </si>
  <si>
    <t>kryt spínače jednoduchý</t>
  </si>
  <si>
    <t>618627907</t>
  </si>
  <si>
    <t>34539059</t>
  </si>
  <si>
    <t>rámeček jednonásobný</t>
  </si>
  <si>
    <t>-1432560391</t>
  </si>
  <si>
    <t>741310022</t>
  </si>
  <si>
    <t>Montáž spínačů jedno nebo dvoupólových nástěnných se zapojením vodičů, pro prostředí normální přepínačů, řazení 6-střídavých</t>
  </si>
  <si>
    <t>-1291094597</t>
  </si>
  <si>
    <t>https://podminky.urs.cz/item/CS_URS_2021_02/741310022</t>
  </si>
  <si>
    <t>34539013</t>
  </si>
  <si>
    <t>přístroj přepínače střídavého, řazení 6, 6So bezšroubové svorky</t>
  </si>
  <si>
    <t>-862391642</t>
  </si>
  <si>
    <t>"dle samostatného soupisu části Elektro" 2</t>
  </si>
  <si>
    <t>153454482</t>
  </si>
  <si>
    <t>-1376687281</t>
  </si>
  <si>
    <t>741320105</t>
  </si>
  <si>
    <t>Montáž jističů se zapojením vodičů jednopólových nn do 25 A ve skříni</t>
  </si>
  <si>
    <t>-1203530760</t>
  </si>
  <si>
    <t>https://podminky.urs.cz/item/CS_URS_2021_02/741320105</t>
  </si>
  <si>
    <t>35822109</t>
  </si>
  <si>
    <t>jistič 1pólový-charakteristika B 10A</t>
  </si>
  <si>
    <t>981190416</t>
  </si>
  <si>
    <t>"dle samostatného soupisu části Elektro" 3</t>
  </si>
  <si>
    <t>35822111</t>
  </si>
  <si>
    <t>jistič 1pólový-charakteristika B 16A</t>
  </si>
  <si>
    <t>254467434</t>
  </si>
  <si>
    <t>741320165</t>
  </si>
  <si>
    <t>Montáž jističů se zapojením vodičů třípólových nn do 25 A ve skříni</t>
  </si>
  <si>
    <t>1682066276</t>
  </si>
  <si>
    <t>https://podminky.urs.cz/item/CS_URS_2021_02/741320165</t>
  </si>
  <si>
    <t>35822401</t>
  </si>
  <si>
    <t>jistič 3pólový-charakteristika B 16A</t>
  </si>
  <si>
    <t>-2076520248</t>
  </si>
  <si>
    <t>"dle samostatného soupisu části Elektro" 1</t>
  </si>
  <si>
    <t>741372062</t>
  </si>
  <si>
    <t>Montáž svítidel s integrovaným zdrojem LED se zapojením vodičů interiérových přisazených stropních hranatých nebo kruhových, plochy přes 0,09 do 0,36 m2</t>
  </si>
  <si>
    <t>-1796423314</t>
  </si>
  <si>
    <t>https://podminky.urs.cz/item/CS_URS_2021_02/741372062</t>
  </si>
  <si>
    <t>1000087297</t>
  </si>
  <si>
    <t xml:space="preserve">svítidlo BRS, 6x12 LED 840,  kryt opál PMMA, IP40, prům. 375mm, 700mA</t>
  </si>
  <si>
    <t>-127941647</t>
  </si>
  <si>
    <t>"dle samostatného soupisu části Elektro" 23</t>
  </si>
  <si>
    <t>1000087829</t>
  </si>
  <si>
    <t xml:space="preserve">svítidlo BRS, 6x12 LED 840,  kryt opál PMMA, IP40, prům. 375mm, 700mA , nouzový zdroj</t>
  </si>
  <si>
    <t>457037594</t>
  </si>
  <si>
    <t>741810002</t>
  </si>
  <si>
    <t>Zkoušky a prohlídky elektrických rozvodů a zařízení celková prohlídka a vyhotovení revizní zprávy pro objem montážních prací přes 100 do 500 tis. Kč</t>
  </si>
  <si>
    <t>935800655</t>
  </si>
  <si>
    <t>https://podminky.urs.cz/item/CS_URS_2021_02/741810002</t>
  </si>
  <si>
    <t>Stav.příp.741</t>
  </si>
  <si>
    <t>Stavební přípomoce pro silnoproudou elektroinstalaci</t>
  </si>
  <si>
    <t>-179327960</t>
  </si>
  <si>
    <t>Poznámka k položce:_x000d_
Položka obsahuje náklady na vybourání stávajících konstrukcí v rozsahu nezbytném pro provedení rozvodů včetně likvidace suti odvozem na skládku a uvedení dotčených konstrukcí do původního stavu.</t>
  </si>
  <si>
    <t>998741202</t>
  </si>
  <si>
    <t>Přesun hmot pro silnoproud stanovený procentní sazbou (%) z ceny vodorovná dopravní vzdálenost do 50 m v objektech výšky přes 6 do 12 m</t>
  </si>
  <si>
    <t>431472297</t>
  </si>
  <si>
    <t>https://podminky.urs.cz/item/CS_URS_2021_02/998741202</t>
  </si>
  <si>
    <t>SO107 - Slaboproudá elektroinstalace</t>
  </si>
  <si>
    <t>HZS3222</t>
  </si>
  <si>
    <t>Hodinové zúčtovací sazby montáží technologických zařízení na stavebních objektech montér slaboproudých zařízení odborný</t>
  </si>
  <si>
    <t>1201091561</t>
  </si>
  <si>
    <t>https://podminky.urs.cz/item/CS_URS_2021_02/HZS3222</t>
  </si>
  <si>
    <t>"demontáž, montáž, zapojení, oživení, programování a přepojení systému EZS" 80,0</t>
  </si>
  <si>
    <t>Mat/HZS-SLB-01</t>
  </si>
  <si>
    <t>ústředna s LAN komunikátorem a rádiem (bez GSM komunikátoru)</t>
  </si>
  <si>
    <t>-1222862207</t>
  </si>
  <si>
    <t>Mat/HZS-SLB-02</t>
  </si>
  <si>
    <t>modul LTE komunikátoru</t>
  </si>
  <si>
    <t>1375363413</t>
  </si>
  <si>
    <t>Mat/HZS-SLB-03</t>
  </si>
  <si>
    <t>sběrnicový přístupový modul s displejem, klávesnicí a RFID</t>
  </si>
  <si>
    <t>1817187067</t>
  </si>
  <si>
    <t>Mat/HZS-SLB-04</t>
  </si>
  <si>
    <t>sběrnicový expandér – 16 vstupů</t>
  </si>
  <si>
    <t>1162920749</t>
  </si>
  <si>
    <t>Mat/HZS-SLB-05</t>
  </si>
  <si>
    <t>bezdrátový PIR detektor pohybu</t>
  </si>
  <si>
    <t>-134772194</t>
  </si>
  <si>
    <t>"celkový počet" 7</t>
  </si>
  <si>
    <t>Mat/HZS-SLB-06</t>
  </si>
  <si>
    <t>bezdrátový kombinovaný detektor kouře a teploty</t>
  </si>
  <si>
    <t>-916419482</t>
  </si>
  <si>
    <t>"celkový počet" 15</t>
  </si>
  <si>
    <t>Mat/HZS-SLB-07</t>
  </si>
  <si>
    <t>sběrnicová siréna vnitřní</t>
  </si>
  <si>
    <t>942782413</t>
  </si>
  <si>
    <t>Mat/HZS-SLB-08</t>
  </si>
  <si>
    <t xml:space="preserve">sběrnicový modul pro připojení bezdrátových komponentů </t>
  </si>
  <si>
    <t>-526028336</t>
  </si>
  <si>
    <t>Mat/HZS-SLB-09</t>
  </si>
  <si>
    <t>plastový kryt pro radiový modul</t>
  </si>
  <si>
    <t>811531896</t>
  </si>
  <si>
    <t>Mat/HZS-SLB-10</t>
  </si>
  <si>
    <t xml:space="preserve">bezúdržbový akumulátor </t>
  </si>
  <si>
    <t>-111126281</t>
  </si>
  <si>
    <t>Mat/HZS-SLB-11</t>
  </si>
  <si>
    <t>aklalická baterie AA</t>
  </si>
  <si>
    <t>1631269423</t>
  </si>
  <si>
    <t>"celkový počet" 60</t>
  </si>
  <si>
    <t>VON - Vedlejší a ostatní náklady</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</si>
  <si>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</si>
  <si>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</si>
  <si>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</si>
  <si>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</si>
  <si>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</si>
  <si>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</si>
  <si>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</si>
  <si>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</si>
  <si>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013294000</t>
  </si>
  <si>
    <t>Ostatní dokumentace</t>
  </si>
  <si>
    <t>1024</t>
  </si>
  <si>
    <t>-315958571</t>
  </si>
  <si>
    <t>https://podminky.urs.cz/item/CS_URS_2021_02/013294000</t>
  </si>
  <si>
    <t>Poznámka k položce:_x000d_
Položka obsahuje náklady na vypracování výrobní/dílenské dokumentace pro zámečnické prvky a kamenné obklady a dlažby.</t>
  </si>
  <si>
    <t>VRN3</t>
  </si>
  <si>
    <t>Zařízení staveniště</t>
  </si>
  <si>
    <t>030001000</t>
  </si>
  <si>
    <t>677734230</t>
  </si>
  <si>
    <t>https://podminky.urs.cz/item/CS_URS_2021_02/030001000</t>
  </si>
  <si>
    <t xml:space="preserve">Poznámka k souboru cen:_x000d_
1. Více informací o volbě, obsahu a způsobu ocenění jednotlivých titulů viz příslušné Přílohy 01 až 09._x000d_
</t>
  </si>
  <si>
    <t xml:space="preserve">Poznámka k položce:_x000d_
Položka obsahuje zejména náklady na :_x000d_
- administrativní,  sociální a skladovací zařízení (kanceláře, šatny, umývárny, jídelny, mobilní WC s příp. čištěním odpadních vod,   mobilní sklady a přístřešky pro skladování materiálu)_x000d_
- provizorní komunikace (silnice, chodníky, lávky, můstky, rampy v jakémkoli materiálovém provedení)_x000d_
- připojení zařízení staveniště na inženýrské sítě vč.nákladů na energie_x000d_
- oplocení, osvětlení, ostraha zařízení staveniště v nezbytném rozsahu_x000d_
- opatření na nezbytnou ochranu sousedních pozemků a staveb_x000d_
- pronájem ploch a poplatky za užívání veřejného prostranství_x000d_
- projekční, inženýrské a administrativní činnosti v souvislosti s aplikací výše uvedených opatření (projednání s dotčenými správními   orgány apod.) _x000d_
</t>
  </si>
  <si>
    <t>VRN9</t>
  </si>
  <si>
    <t>Ostatní náklady</t>
  </si>
  <si>
    <t>091404000</t>
  </si>
  <si>
    <t>Práce na památkovém objektu</t>
  </si>
  <si>
    <t>-168321408</t>
  </si>
  <si>
    <t>https://podminky.urs.cz/item/CS_URS_2021_02/091404000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</si>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</sst>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FFD274"/>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3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167" fontId="20" fillId="2" borderId="23" xfId="0" applyNumberFormat="1" applyFont="1" applyFill="1" applyBorder="1" applyAlignment="1" applyProtection="1">
      <alignment vertical="center"/>
      <protection locked="0"/>
    </xf>
    <xf numFmtId="0" fontId="20" fillId="5" borderId="23" xfId="0" applyFont="1" applyFill="1" applyBorder="1" applyAlignment="1" applyProtection="1">
      <alignment horizontal="center" vertical="center"/>
    </xf>
    <xf numFmtId="0" fontId="35" fillId="5" borderId="23" xfId="0" applyFont="1" applyFill="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2/273321511" TargetMode="External" /><Relationship Id="rId2" Type="http://schemas.openxmlformats.org/officeDocument/2006/relationships/hyperlink" Target="https://podminky.urs.cz/item/CS_URS_2021_02/273351121" TargetMode="External" /><Relationship Id="rId3" Type="http://schemas.openxmlformats.org/officeDocument/2006/relationships/hyperlink" Target="https://podminky.urs.cz/item/CS_URS_2021_02/273351122" TargetMode="External" /><Relationship Id="rId4" Type="http://schemas.openxmlformats.org/officeDocument/2006/relationships/hyperlink" Target="https://podminky.urs.cz/item/CS_URS_2021_02/273361821" TargetMode="External" /><Relationship Id="rId5" Type="http://schemas.openxmlformats.org/officeDocument/2006/relationships/hyperlink" Target="https://podminky.urs.cz/item/CS_URS_2021_02/311321814" TargetMode="External" /><Relationship Id="rId6" Type="http://schemas.openxmlformats.org/officeDocument/2006/relationships/hyperlink" Target="https://podminky.urs.cz/item/CS_URS_2021_02/311351121" TargetMode="External" /><Relationship Id="rId7" Type="http://schemas.openxmlformats.org/officeDocument/2006/relationships/hyperlink" Target="https://podminky.urs.cz/item/CS_URS_2021_02/311351122" TargetMode="External" /><Relationship Id="rId8" Type="http://schemas.openxmlformats.org/officeDocument/2006/relationships/hyperlink" Target="https://podminky.urs.cz/item/CS_URS_2021_02/311351911" TargetMode="External" /><Relationship Id="rId9" Type="http://schemas.openxmlformats.org/officeDocument/2006/relationships/hyperlink" Target="https://podminky.urs.cz/item/CS_URS_2021_02/311361821" TargetMode="External" /><Relationship Id="rId10" Type="http://schemas.openxmlformats.org/officeDocument/2006/relationships/hyperlink" Target="https://podminky.urs.cz/item/CS_URS_2021_02/311362021" TargetMode="External" /><Relationship Id="rId11" Type="http://schemas.openxmlformats.org/officeDocument/2006/relationships/hyperlink" Target="https://podminky.urs.cz/item/CS_URS_2021_02/346244821" TargetMode="External" /><Relationship Id="rId12" Type="http://schemas.openxmlformats.org/officeDocument/2006/relationships/hyperlink" Target="https://podminky.urs.cz/item/CS_URS_2021_02/411321414" TargetMode="External" /><Relationship Id="rId13" Type="http://schemas.openxmlformats.org/officeDocument/2006/relationships/hyperlink" Target="https://podminky.urs.cz/item/CS_URS_2021_02/411351011" TargetMode="External" /><Relationship Id="rId14" Type="http://schemas.openxmlformats.org/officeDocument/2006/relationships/hyperlink" Target="https://podminky.urs.cz/item/CS_URS_2021_02/411351012" TargetMode="External" /><Relationship Id="rId15" Type="http://schemas.openxmlformats.org/officeDocument/2006/relationships/hyperlink" Target="https://podminky.urs.cz/item/CS_URS_2021_02/413941121" TargetMode="External" /><Relationship Id="rId16" Type="http://schemas.openxmlformats.org/officeDocument/2006/relationships/hyperlink" Target="https://podminky.urs.cz/item/CS_URS_2021_02/430321414" TargetMode="External" /><Relationship Id="rId17" Type="http://schemas.openxmlformats.org/officeDocument/2006/relationships/hyperlink" Target="https://podminky.urs.cz/item/CS_URS_2021_02/430361821" TargetMode="External" /><Relationship Id="rId18" Type="http://schemas.openxmlformats.org/officeDocument/2006/relationships/hyperlink" Target="https://podminky.urs.cz/item/CS_URS_2021_02/430362021" TargetMode="External" /><Relationship Id="rId19" Type="http://schemas.openxmlformats.org/officeDocument/2006/relationships/hyperlink" Target="https://podminky.urs.cz/item/CS_URS_2021_02/431351121" TargetMode="External" /><Relationship Id="rId20" Type="http://schemas.openxmlformats.org/officeDocument/2006/relationships/hyperlink" Target="https://podminky.urs.cz/item/CS_URS_2021_02/431351122" TargetMode="External" /><Relationship Id="rId21" Type="http://schemas.openxmlformats.org/officeDocument/2006/relationships/hyperlink" Target="https://podminky.urs.cz/item/CS_URS_2021_02/434351141" TargetMode="External" /><Relationship Id="rId22" Type="http://schemas.openxmlformats.org/officeDocument/2006/relationships/hyperlink" Target="https://podminky.urs.cz/item/CS_URS_2021_02/434351142" TargetMode="External" /><Relationship Id="rId23" Type="http://schemas.openxmlformats.org/officeDocument/2006/relationships/hyperlink" Target="https://podminky.urs.cz/item/CS_URS_2021_02/611131111" TargetMode="External" /><Relationship Id="rId24" Type="http://schemas.openxmlformats.org/officeDocument/2006/relationships/hyperlink" Target="https://podminky.urs.cz/item/CS_URS_2021_02/611321121" TargetMode="External" /><Relationship Id="rId25" Type="http://schemas.openxmlformats.org/officeDocument/2006/relationships/hyperlink" Target="https://podminky.urs.cz/item/CS_URS_2021_02/612131111" TargetMode="External" /><Relationship Id="rId26" Type="http://schemas.openxmlformats.org/officeDocument/2006/relationships/hyperlink" Target="https://podminky.urs.cz/item/CS_URS_2021_02/617321121" TargetMode="External" /><Relationship Id="rId27" Type="http://schemas.openxmlformats.org/officeDocument/2006/relationships/hyperlink" Target="https://podminky.urs.cz/item/CS_URS_2021_02/631311114" TargetMode="External" /><Relationship Id="rId28" Type="http://schemas.openxmlformats.org/officeDocument/2006/relationships/hyperlink" Target="https://podminky.urs.cz/item/CS_URS_2021_02/631311124" TargetMode="External" /><Relationship Id="rId29" Type="http://schemas.openxmlformats.org/officeDocument/2006/relationships/hyperlink" Target="https://podminky.urs.cz/item/CS_URS_2021_02/632451022" TargetMode="External" /><Relationship Id="rId30" Type="http://schemas.openxmlformats.org/officeDocument/2006/relationships/hyperlink" Target="https://podminky.urs.cz/item/CS_URS_2021_02/632451032" TargetMode="External" /><Relationship Id="rId31" Type="http://schemas.openxmlformats.org/officeDocument/2006/relationships/hyperlink" Target="https://podminky.urs.cz/item/CS_URS_2021_02/949101111" TargetMode="External" /><Relationship Id="rId32" Type="http://schemas.openxmlformats.org/officeDocument/2006/relationships/hyperlink" Target="https://podminky.urs.cz/item/CS_URS_2021_02/949101112" TargetMode="External" /><Relationship Id="rId33" Type="http://schemas.openxmlformats.org/officeDocument/2006/relationships/hyperlink" Target="https://podminky.urs.cz/item/CS_URS_2021_02/949311111" TargetMode="External" /><Relationship Id="rId34" Type="http://schemas.openxmlformats.org/officeDocument/2006/relationships/hyperlink" Target="https://podminky.urs.cz/item/CS_URS_2021_02/949311211" TargetMode="External" /><Relationship Id="rId35" Type="http://schemas.openxmlformats.org/officeDocument/2006/relationships/hyperlink" Target="https://podminky.urs.cz/item/CS_URS_2021_02/949311811" TargetMode="External" /><Relationship Id="rId36" Type="http://schemas.openxmlformats.org/officeDocument/2006/relationships/hyperlink" Target="https://podminky.urs.cz/item/CS_URS_2021_02/962032231" TargetMode="External" /><Relationship Id="rId37" Type="http://schemas.openxmlformats.org/officeDocument/2006/relationships/hyperlink" Target="https://podminky.urs.cz/item/CS_URS_2021_02/963051113" TargetMode="External" /><Relationship Id="rId38" Type="http://schemas.openxmlformats.org/officeDocument/2006/relationships/hyperlink" Target="https://podminky.urs.cz/item/CS_URS_2021_02/973031344" TargetMode="External" /><Relationship Id="rId39" Type="http://schemas.openxmlformats.org/officeDocument/2006/relationships/hyperlink" Target="https://podminky.urs.cz/item/CS_URS_2021_02/974031164" TargetMode="External" /><Relationship Id="rId40" Type="http://schemas.openxmlformats.org/officeDocument/2006/relationships/hyperlink" Target="https://podminky.urs.cz/item/CS_URS_2021_02/767161824" TargetMode="External" /><Relationship Id="rId41" Type="http://schemas.openxmlformats.org/officeDocument/2006/relationships/hyperlink" Target="https://podminky.urs.cz/item/CS_URS_2021_02/997013153" TargetMode="External" /><Relationship Id="rId42" Type="http://schemas.openxmlformats.org/officeDocument/2006/relationships/hyperlink" Target="https://podminky.urs.cz/item/CS_URS_2021_02/997013501" TargetMode="External" /><Relationship Id="rId43" Type="http://schemas.openxmlformats.org/officeDocument/2006/relationships/hyperlink" Target="https://podminky.urs.cz/item/CS_URS_2021_02/997013509" TargetMode="External" /><Relationship Id="rId44" Type="http://schemas.openxmlformats.org/officeDocument/2006/relationships/hyperlink" Target="https://podminky.urs.cz/item/CS_URS_2021_02/997013862" TargetMode="External" /><Relationship Id="rId45" Type="http://schemas.openxmlformats.org/officeDocument/2006/relationships/hyperlink" Target="https://podminky.urs.cz/item/CS_URS_2021_02/997013863" TargetMode="External" /><Relationship Id="rId46" Type="http://schemas.openxmlformats.org/officeDocument/2006/relationships/hyperlink" Target="https://podminky.urs.cz/item/CS_URS_2021_02/998018002" TargetMode="External" /><Relationship Id="rId47" Type="http://schemas.openxmlformats.org/officeDocument/2006/relationships/hyperlink" Target="https://podminky.urs.cz/item/CS_URS_2021_02/711111001" TargetMode="External" /><Relationship Id="rId48" Type="http://schemas.openxmlformats.org/officeDocument/2006/relationships/hyperlink" Target="https://podminky.urs.cz/item/CS_URS_2021_02/711112001" TargetMode="External" /><Relationship Id="rId49" Type="http://schemas.openxmlformats.org/officeDocument/2006/relationships/hyperlink" Target="https://podminky.urs.cz/item/CS_URS_2021_02/711141559" TargetMode="External" /><Relationship Id="rId50" Type="http://schemas.openxmlformats.org/officeDocument/2006/relationships/hyperlink" Target="https://podminky.urs.cz/item/CS_URS_2021_02/711142559" TargetMode="External" /><Relationship Id="rId51" Type="http://schemas.openxmlformats.org/officeDocument/2006/relationships/hyperlink" Target="https://podminky.urs.cz/item/CS_URS_2021_02/998711202" TargetMode="External" /><Relationship Id="rId52" Type="http://schemas.openxmlformats.org/officeDocument/2006/relationships/hyperlink" Target="https://podminky.urs.cz/item/CS_URS_2021_02/766211200" TargetMode="External" /><Relationship Id="rId53" Type="http://schemas.openxmlformats.org/officeDocument/2006/relationships/hyperlink" Target="https://podminky.urs.cz/item/CS_URS_2021_02/998766202" TargetMode="External" /><Relationship Id="rId54" Type="http://schemas.openxmlformats.org/officeDocument/2006/relationships/hyperlink" Target="https://podminky.urs.cz/item/CS_URS_2021_02/767163121" TargetMode="External" /><Relationship Id="rId55" Type="http://schemas.openxmlformats.org/officeDocument/2006/relationships/hyperlink" Target="https://podminky.urs.cz/item/CS_URS_2021_02/998767202" TargetMode="External" /><Relationship Id="rId56" Type="http://schemas.openxmlformats.org/officeDocument/2006/relationships/hyperlink" Target="https://podminky.urs.cz/item/CS_URS_2021_02/777111101" TargetMode="External" /><Relationship Id="rId57" Type="http://schemas.openxmlformats.org/officeDocument/2006/relationships/hyperlink" Target="https://podminky.urs.cz/item/CS_URS_2021_02/777111111" TargetMode="External" /><Relationship Id="rId58" Type="http://schemas.openxmlformats.org/officeDocument/2006/relationships/hyperlink" Target="https://podminky.urs.cz/item/CS_URS_2021_02/998777202" TargetMode="External" /><Relationship Id="rId59" Type="http://schemas.openxmlformats.org/officeDocument/2006/relationships/hyperlink" Target="https://podminky.urs.cz/item/CS_URS_2021_02/783801403" TargetMode="External" /><Relationship Id="rId60" Type="http://schemas.openxmlformats.org/officeDocument/2006/relationships/hyperlink" Target="https://podminky.urs.cz/item/CS_URS_2021_02/783823133" TargetMode="External" /><Relationship Id="rId61" Type="http://schemas.openxmlformats.org/officeDocument/2006/relationships/hyperlink" Target="https://podminky.urs.cz/item/CS_URS_2021_02/783827123" TargetMode="External" /><Relationship Id="rId62"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2/113106123" TargetMode="External" /><Relationship Id="rId2" Type="http://schemas.openxmlformats.org/officeDocument/2006/relationships/hyperlink" Target="https://podminky.urs.cz/item/CS_URS_2021_02/132212111" TargetMode="External" /><Relationship Id="rId3" Type="http://schemas.openxmlformats.org/officeDocument/2006/relationships/hyperlink" Target="https://podminky.urs.cz/item/CS_URS_2021_02/171111104" TargetMode="External" /><Relationship Id="rId4" Type="http://schemas.openxmlformats.org/officeDocument/2006/relationships/hyperlink" Target="https://podminky.urs.cz/item/CS_URS_2021_02/274313611" TargetMode="External" /><Relationship Id="rId5" Type="http://schemas.openxmlformats.org/officeDocument/2006/relationships/hyperlink" Target="https://podminky.urs.cz/item/CS_URS_2021_02/279113132" TargetMode="External" /><Relationship Id="rId6" Type="http://schemas.openxmlformats.org/officeDocument/2006/relationships/hyperlink" Target="https://podminky.urs.cz/item/CS_URS_2021_02/434191423" TargetMode="External" /><Relationship Id="rId7" Type="http://schemas.openxmlformats.org/officeDocument/2006/relationships/hyperlink" Target="https://podminky.urs.cz/item/CS_URS_2021_02/631311124" TargetMode="External" /><Relationship Id="rId8" Type="http://schemas.openxmlformats.org/officeDocument/2006/relationships/hyperlink" Target="https://podminky.urs.cz/item/CS_URS_2021_02/631319173" TargetMode="External" /><Relationship Id="rId9" Type="http://schemas.openxmlformats.org/officeDocument/2006/relationships/hyperlink" Target="https://podminky.urs.cz/item/CS_URS_2021_02/631362021" TargetMode="External" /><Relationship Id="rId10" Type="http://schemas.openxmlformats.org/officeDocument/2006/relationships/hyperlink" Target="https://podminky.urs.cz/item/CS_URS_2021_02/635111241" TargetMode="External" /><Relationship Id="rId11" Type="http://schemas.openxmlformats.org/officeDocument/2006/relationships/hyperlink" Target="https://podminky.urs.cz/item/CS_URS_2021_02/635111242" TargetMode="External" /><Relationship Id="rId12" Type="http://schemas.openxmlformats.org/officeDocument/2006/relationships/hyperlink" Target="https://podminky.urs.cz/item/CS_URS_2021_02/916241112" TargetMode="External" /><Relationship Id="rId13" Type="http://schemas.openxmlformats.org/officeDocument/2006/relationships/hyperlink" Target="https://podminky.urs.cz/item/CS_URS_2021_02/953961211" TargetMode="External" /><Relationship Id="rId14" Type="http://schemas.openxmlformats.org/officeDocument/2006/relationships/hyperlink" Target="https://podminky.urs.cz/item/CS_URS_2021_02/953965111" TargetMode="External" /><Relationship Id="rId15" Type="http://schemas.openxmlformats.org/officeDocument/2006/relationships/hyperlink" Target="https://podminky.urs.cz/item/CS_URS_2021_02/963022819" TargetMode="External" /><Relationship Id="rId16" Type="http://schemas.openxmlformats.org/officeDocument/2006/relationships/hyperlink" Target="https://podminky.urs.cz/item/CS_URS_2021_02/997013501" TargetMode="External" /><Relationship Id="rId17" Type="http://schemas.openxmlformats.org/officeDocument/2006/relationships/hyperlink" Target="https://podminky.urs.cz/item/CS_URS_2021_02/997013509" TargetMode="External" /><Relationship Id="rId18" Type="http://schemas.openxmlformats.org/officeDocument/2006/relationships/hyperlink" Target="https://podminky.urs.cz/item/CS_URS_2021_02/767161214" TargetMode="External" /><Relationship Id="rId19" Type="http://schemas.openxmlformats.org/officeDocument/2006/relationships/hyperlink" Target="https://podminky.urs.cz/item/CS_URS_2021_02/998767201" TargetMode="External" /><Relationship Id="rId20" Type="http://schemas.openxmlformats.org/officeDocument/2006/relationships/hyperlink" Target="https://podminky.urs.cz/item/CS_URS_2021_02/772523150" TargetMode="External" /><Relationship Id="rId21" Type="http://schemas.openxmlformats.org/officeDocument/2006/relationships/hyperlink" Target="https://podminky.urs.cz/item/CS_URS_2021_02/998772201" TargetMode="External" /><Relationship Id="rId22" Type="http://schemas.openxmlformats.org/officeDocument/2006/relationships/hyperlink" Target="https://podminky.urs.cz/item/CS_URS_2021_02/782111113" TargetMode="External" /><Relationship Id="rId23" Type="http://schemas.openxmlformats.org/officeDocument/2006/relationships/hyperlink" Target="https://podminky.urs.cz/item/CS_URS_2021_02/782991111" TargetMode="External" /><Relationship Id="rId24" Type="http://schemas.openxmlformats.org/officeDocument/2006/relationships/hyperlink" Target="https://podminky.urs.cz/item/CS_URS_2021_02/782991422" TargetMode="External" /><Relationship Id="rId25" Type="http://schemas.openxmlformats.org/officeDocument/2006/relationships/hyperlink" Target="https://podminky.urs.cz/item/CS_URS_2021_02/998782201" TargetMode="External" /><Relationship Id="rId26" Type="http://schemas.openxmlformats.org/officeDocument/2006/relationships/hyperlink" Target="https://podminky.urs.cz/item/CS_URS_2021_02/HZS1302" TargetMode="External" /><Relationship Id="rId27" Type="http://schemas.openxmlformats.org/officeDocument/2006/relationships/hyperlink" Target="https://podminky.urs.cz/item/CS_URS_2021_02/HZS4232" TargetMode="External" /><Relationship Id="rId28"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1_02/317168022" TargetMode="External" /><Relationship Id="rId2" Type="http://schemas.openxmlformats.org/officeDocument/2006/relationships/hyperlink" Target="https://podminky.urs.cz/item/CS_URS_2021_02/317168026" TargetMode="External" /><Relationship Id="rId3" Type="http://schemas.openxmlformats.org/officeDocument/2006/relationships/hyperlink" Target="https://podminky.urs.cz/item/CS_URS_2021_02/319201321" TargetMode="External" /><Relationship Id="rId4" Type="http://schemas.openxmlformats.org/officeDocument/2006/relationships/hyperlink" Target="https://podminky.urs.cz/item/CS_URS_2021_02/342244221" TargetMode="External" /><Relationship Id="rId5" Type="http://schemas.openxmlformats.org/officeDocument/2006/relationships/hyperlink" Target="https://podminky.urs.cz/item/CS_URS_2021_02/342291121" TargetMode="External" /><Relationship Id="rId6" Type="http://schemas.openxmlformats.org/officeDocument/2006/relationships/hyperlink" Target="https://podminky.urs.cz/item/CS_URS_2021_02/611321145" TargetMode="External" /><Relationship Id="rId7" Type="http://schemas.openxmlformats.org/officeDocument/2006/relationships/hyperlink" Target="https://podminky.urs.cz/item/CS_URS_2021_02/612131101" TargetMode="External" /><Relationship Id="rId8" Type="http://schemas.openxmlformats.org/officeDocument/2006/relationships/hyperlink" Target="https://podminky.urs.cz/item/CS_URS_2021_02/612321121" TargetMode="External" /><Relationship Id="rId9" Type="http://schemas.openxmlformats.org/officeDocument/2006/relationships/hyperlink" Target="https://podminky.urs.cz/item/CS_URS_2021_02/612321131" TargetMode="External" /><Relationship Id="rId10" Type="http://schemas.openxmlformats.org/officeDocument/2006/relationships/hyperlink" Target="https://podminky.urs.cz/item/CS_URS_2021_02/642942611" TargetMode="External" /><Relationship Id="rId11" Type="http://schemas.openxmlformats.org/officeDocument/2006/relationships/hyperlink" Target="https://podminky.urs.cz/item/CS_URS_2021_02/949101112" TargetMode="External" /><Relationship Id="rId12" Type="http://schemas.openxmlformats.org/officeDocument/2006/relationships/hyperlink" Target="https://podminky.urs.cz/item/CS_URS_2021_02/952901111" TargetMode="External" /><Relationship Id="rId13" Type="http://schemas.openxmlformats.org/officeDocument/2006/relationships/hyperlink" Target="https://podminky.urs.cz/item/CS_URS_2021_02/953943114" TargetMode="External" /><Relationship Id="rId14" Type="http://schemas.openxmlformats.org/officeDocument/2006/relationships/hyperlink" Target="https://podminky.urs.cz/item/CS_URS_2021_02/962031132" TargetMode="External" /><Relationship Id="rId15" Type="http://schemas.openxmlformats.org/officeDocument/2006/relationships/hyperlink" Target="https://podminky.urs.cz/item/CS_URS_2021_02/962031133" TargetMode="External" /><Relationship Id="rId16" Type="http://schemas.openxmlformats.org/officeDocument/2006/relationships/hyperlink" Target="https://podminky.urs.cz/item/CS_URS_2021_02/965081213" TargetMode="External" /><Relationship Id="rId17" Type="http://schemas.openxmlformats.org/officeDocument/2006/relationships/hyperlink" Target="https://podminky.urs.cz/item/CS_URS_2021_02/968072455" TargetMode="External" /><Relationship Id="rId18" Type="http://schemas.openxmlformats.org/officeDocument/2006/relationships/hyperlink" Target="https://podminky.urs.cz/item/CS_URS_2021_02/978059541" TargetMode="External" /><Relationship Id="rId19" Type="http://schemas.openxmlformats.org/officeDocument/2006/relationships/hyperlink" Target="https://podminky.urs.cz/item/CS_URS_2021_02/725110814" TargetMode="External" /><Relationship Id="rId20" Type="http://schemas.openxmlformats.org/officeDocument/2006/relationships/hyperlink" Target="https://podminky.urs.cz/item/CS_URS_2021_02/725122817" TargetMode="External" /><Relationship Id="rId21" Type="http://schemas.openxmlformats.org/officeDocument/2006/relationships/hyperlink" Target="https://podminky.urs.cz/item/CS_URS_2021_02/725210821" TargetMode="External" /><Relationship Id="rId22" Type="http://schemas.openxmlformats.org/officeDocument/2006/relationships/hyperlink" Target="https://podminky.urs.cz/item/CS_URS_2021_02/725240812" TargetMode="External" /><Relationship Id="rId23" Type="http://schemas.openxmlformats.org/officeDocument/2006/relationships/hyperlink" Target="https://podminky.urs.cz/item/CS_URS_2021_02/725810811" TargetMode="External" /><Relationship Id="rId24" Type="http://schemas.openxmlformats.org/officeDocument/2006/relationships/hyperlink" Target="https://podminky.urs.cz/item/CS_URS_2021_02/725820801" TargetMode="External" /><Relationship Id="rId25" Type="http://schemas.openxmlformats.org/officeDocument/2006/relationships/hyperlink" Target="https://podminky.urs.cz/item/CS_URS_2021_02/725840850" TargetMode="External" /><Relationship Id="rId26" Type="http://schemas.openxmlformats.org/officeDocument/2006/relationships/hyperlink" Target="https://podminky.urs.cz/item/CS_URS_2021_02/725860811" TargetMode="External" /><Relationship Id="rId27" Type="http://schemas.openxmlformats.org/officeDocument/2006/relationships/hyperlink" Target="https://podminky.urs.cz/item/CS_URS_2021_02/997006002" TargetMode="External" /><Relationship Id="rId28" Type="http://schemas.openxmlformats.org/officeDocument/2006/relationships/hyperlink" Target="https://podminky.urs.cz/item/CS_URS_2021_02/997013213" TargetMode="External" /><Relationship Id="rId29" Type="http://schemas.openxmlformats.org/officeDocument/2006/relationships/hyperlink" Target="https://podminky.urs.cz/item/CS_URS_2021_02/997013501" TargetMode="External" /><Relationship Id="rId30" Type="http://schemas.openxmlformats.org/officeDocument/2006/relationships/hyperlink" Target="https://podminky.urs.cz/item/CS_URS_2021_02/997013509" TargetMode="External" /><Relationship Id="rId31" Type="http://schemas.openxmlformats.org/officeDocument/2006/relationships/hyperlink" Target="https://podminky.urs.cz/item/CS_URS_2021_02/997013863" TargetMode="External" /><Relationship Id="rId32" Type="http://schemas.openxmlformats.org/officeDocument/2006/relationships/hyperlink" Target="https://podminky.urs.cz/item/CS_URS_2021_02/997013867" TargetMode="External" /><Relationship Id="rId33" Type="http://schemas.openxmlformats.org/officeDocument/2006/relationships/hyperlink" Target="https://podminky.urs.cz/item/CS_URS_2021_02/997013871" TargetMode="External" /><Relationship Id="rId34" Type="http://schemas.openxmlformats.org/officeDocument/2006/relationships/hyperlink" Target="https://podminky.urs.cz/item/CS_URS_2021_02/998018002" TargetMode="External" /><Relationship Id="rId35" Type="http://schemas.openxmlformats.org/officeDocument/2006/relationships/hyperlink" Target="https://podminky.urs.cz/item/CS_URS_2021_02/998763201" TargetMode="External" /><Relationship Id="rId36" Type="http://schemas.openxmlformats.org/officeDocument/2006/relationships/hyperlink" Target="https://podminky.urs.cz/item/CS_URS_2021_02/766660001" TargetMode="External" /><Relationship Id="rId37" Type="http://schemas.openxmlformats.org/officeDocument/2006/relationships/hyperlink" Target="https://podminky.urs.cz/item/CS_URS_2021_02/766695213" TargetMode="External" /><Relationship Id="rId38" Type="http://schemas.openxmlformats.org/officeDocument/2006/relationships/hyperlink" Target="https://podminky.urs.cz/item/CS_URS_2021_02/998766202" TargetMode="External" /><Relationship Id="rId39" Type="http://schemas.openxmlformats.org/officeDocument/2006/relationships/hyperlink" Target="https://podminky.urs.cz/item/CS_URS_2021_02/771111011" TargetMode="External" /><Relationship Id="rId40" Type="http://schemas.openxmlformats.org/officeDocument/2006/relationships/hyperlink" Target="https://podminky.urs.cz/item/CS_URS_2021_02/771121011" TargetMode="External" /><Relationship Id="rId41" Type="http://schemas.openxmlformats.org/officeDocument/2006/relationships/hyperlink" Target="https://podminky.urs.cz/item/CS_URS_2021_02/771151012" TargetMode="External" /><Relationship Id="rId42" Type="http://schemas.openxmlformats.org/officeDocument/2006/relationships/hyperlink" Target="https://podminky.urs.cz/item/CS_URS_2021_02/771574312" TargetMode="External" /><Relationship Id="rId43" Type="http://schemas.openxmlformats.org/officeDocument/2006/relationships/hyperlink" Target="https://podminky.urs.cz/item/CS_URS_2021_02/771577121" TargetMode="External" /><Relationship Id="rId44" Type="http://schemas.openxmlformats.org/officeDocument/2006/relationships/hyperlink" Target="https://podminky.urs.cz/item/CS_URS_2021_02/771577124" TargetMode="External" /><Relationship Id="rId45" Type="http://schemas.openxmlformats.org/officeDocument/2006/relationships/hyperlink" Target="https://podminky.urs.cz/item/CS_URS_2021_02/771591112" TargetMode="External" /><Relationship Id="rId46" Type="http://schemas.openxmlformats.org/officeDocument/2006/relationships/hyperlink" Target="https://podminky.urs.cz/item/CS_URS_2021_02/771592011" TargetMode="External" /><Relationship Id="rId47" Type="http://schemas.openxmlformats.org/officeDocument/2006/relationships/hyperlink" Target="https://podminky.urs.cz/item/CS_URS_2021_02/998771202" TargetMode="External" /><Relationship Id="rId48" Type="http://schemas.openxmlformats.org/officeDocument/2006/relationships/hyperlink" Target="https://podminky.urs.cz/item/CS_URS_2021_02/781111011" TargetMode="External" /><Relationship Id="rId49" Type="http://schemas.openxmlformats.org/officeDocument/2006/relationships/hyperlink" Target="https://podminky.urs.cz/item/CS_URS_2021_02/781121011" TargetMode="External" /><Relationship Id="rId50" Type="http://schemas.openxmlformats.org/officeDocument/2006/relationships/hyperlink" Target="https://podminky.urs.cz/item/CS_URS_2021_02/781131112" TargetMode="External" /><Relationship Id="rId51" Type="http://schemas.openxmlformats.org/officeDocument/2006/relationships/hyperlink" Target="https://podminky.urs.cz/item/CS_URS_2021_02/781151031" TargetMode="External" /><Relationship Id="rId52" Type="http://schemas.openxmlformats.org/officeDocument/2006/relationships/hyperlink" Target="https://podminky.urs.cz/item/CS_URS_2021_02/781474112" TargetMode="External" /><Relationship Id="rId53" Type="http://schemas.openxmlformats.org/officeDocument/2006/relationships/hyperlink" Target="https://podminky.urs.cz/item/CS_URS_2021_02/781491021" TargetMode="External" /><Relationship Id="rId54" Type="http://schemas.openxmlformats.org/officeDocument/2006/relationships/hyperlink" Target="https://podminky.urs.cz/item/CS_URS_2021_02/781494111" TargetMode="External" /><Relationship Id="rId55" Type="http://schemas.openxmlformats.org/officeDocument/2006/relationships/hyperlink" Target="https://podminky.urs.cz/item/CS_URS_2021_02/781494511" TargetMode="External" /><Relationship Id="rId56" Type="http://schemas.openxmlformats.org/officeDocument/2006/relationships/hyperlink" Target="https://podminky.urs.cz/item/CS_URS_2021_02/781495211" TargetMode="External" /><Relationship Id="rId57" Type="http://schemas.openxmlformats.org/officeDocument/2006/relationships/hyperlink" Target="https://podminky.urs.cz/item/CS_URS_2021_02/998781202" TargetMode="External" /><Relationship Id="rId58" Type="http://schemas.openxmlformats.org/officeDocument/2006/relationships/hyperlink" Target="https://podminky.urs.cz/item/CS_URS_2021_02/783301303" TargetMode="External" /><Relationship Id="rId59" Type="http://schemas.openxmlformats.org/officeDocument/2006/relationships/hyperlink" Target="https://podminky.urs.cz/item/CS_URS_2021_02/783301313" TargetMode="External" /><Relationship Id="rId60" Type="http://schemas.openxmlformats.org/officeDocument/2006/relationships/hyperlink" Target="https://podminky.urs.cz/item/CS_URS_2021_02/783301401" TargetMode="External" /><Relationship Id="rId61" Type="http://schemas.openxmlformats.org/officeDocument/2006/relationships/hyperlink" Target="https://podminky.urs.cz/item/CS_URS_2021_02/783314201" TargetMode="External" /><Relationship Id="rId62" Type="http://schemas.openxmlformats.org/officeDocument/2006/relationships/hyperlink" Target="https://podminky.urs.cz/item/CS_URS_2021_02/783315101" TargetMode="External" /><Relationship Id="rId63" Type="http://schemas.openxmlformats.org/officeDocument/2006/relationships/hyperlink" Target="https://podminky.urs.cz/item/CS_URS_2021_02/783317101" TargetMode="External" /><Relationship Id="rId64" Type="http://schemas.openxmlformats.org/officeDocument/2006/relationships/hyperlink" Target="https://podminky.urs.cz/item/CS_URS_2021_02/784111001" TargetMode="External" /><Relationship Id="rId65" Type="http://schemas.openxmlformats.org/officeDocument/2006/relationships/hyperlink" Target="https://podminky.urs.cz/item/CS_URS_2021_02/784181101" TargetMode="External" /><Relationship Id="rId66" Type="http://schemas.openxmlformats.org/officeDocument/2006/relationships/hyperlink" Target="https://podminky.urs.cz/item/CS_URS_2021_02/784211101" TargetMode="External" /><Relationship Id="rId6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1_02/721171915" TargetMode="External" /><Relationship Id="rId2" Type="http://schemas.openxmlformats.org/officeDocument/2006/relationships/hyperlink" Target="https://podminky.urs.cz/item/CS_URS_2021_02/721174025" TargetMode="External" /><Relationship Id="rId3" Type="http://schemas.openxmlformats.org/officeDocument/2006/relationships/hyperlink" Target="https://podminky.urs.cz/item/CS_URS_2021_02/721174042" TargetMode="External" /><Relationship Id="rId4" Type="http://schemas.openxmlformats.org/officeDocument/2006/relationships/hyperlink" Target="https://podminky.urs.cz/item/CS_URS_2021_02/721174043" TargetMode="External" /><Relationship Id="rId5" Type="http://schemas.openxmlformats.org/officeDocument/2006/relationships/hyperlink" Target="https://podminky.urs.cz/item/CS_URS_2021_02/721194104" TargetMode="External" /><Relationship Id="rId6" Type="http://schemas.openxmlformats.org/officeDocument/2006/relationships/hyperlink" Target="https://podminky.urs.cz/item/CS_URS_2021_02/721194109" TargetMode="External" /><Relationship Id="rId7" Type="http://schemas.openxmlformats.org/officeDocument/2006/relationships/hyperlink" Target="https://podminky.urs.cz/item/CS_URS_2021_02/721274126" TargetMode="External" /><Relationship Id="rId8" Type="http://schemas.openxmlformats.org/officeDocument/2006/relationships/hyperlink" Target="https://podminky.urs.cz/item/CS_URS_2021_02/721290111" TargetMode="External" /><Relationship Id="rId9" Type="http://schemas.openxmlformats.org/officeDocument/2006/relationships/hyperlink" Target="https://podminky.urs.cz/item/CS_URS_2021_02/998721202" TargetMode="External" /><Relationship Id="rId10" Type="http://schemas.openxmlformats.org/officeDocument/2006/relationships/hyperlink" Target="https://podminky.urs.cz/item/CS_URS_2021_02/722174002" TargetMode="External" /><Relationship Id="rId11" Type="http://schemas.openxmlformats.org/officeDocument/2006/relationships/hyperlink" Target="https://podminky.urs.cz/item/CS_URS_2021_02/722174003" TargetMode="External" /><Relationship Id="rId12" Type="http://schemas.openxmlformats.org/officeDocument/2006/relationships/hyperlink" Target="https://podminky.urs.cz/item/CS_URS_2021_02/722174004" TargetMode="External" /><Relationship Id="rId13" Type="http://schemas.openxmlformats.org/officeDocument/2006/relationships/hyperlink" Target="https://podminky.urs.cz/item/CS_URS_2021_02/722181241" TargetMode="External" /><Relationship Id="rId14" Type="http://schemas.openxmlformats.org/officeDocument/2006/relationships/hyperlink" Target="https://podminky.urs.cz/item/CS_URS_2021_02/722181242" TargetMode="External" /><Relationship Id="rId15" Type="http://schemas.openxmlformats.org/officeDocument/2006/relationships/hyperlink" Target="https://podminky.urs.cz/item/CS_URS_2021_02/722220111" TargetMode="External" /><Relationship Id="rId16" Type="http://schemas.openxmlformats.org/officeDocument/2006/relationships/hyperlink" Target="https://podminky.urs.cz/item/CS_URS_2021_02/722220121" TargetMode="External" /><Relationship Id="rId17" Type="http://schemas.openxmlformats.org/officeDocument/2006/relationships/hyperlink" Target="https://podminky.urs.cz/item/CS_URS_2021_02/722232045" TargetMode="External" /><Relationship Id="rId18" Type="http://schemas.openxmlformats.org/officeDocument/2006/relationships/hyperlink" Target="https://podminky.urs.cz/item/CS_URS_2021_02/722290226" TargetMode="External" /><Relationship Id="rId19" Type="http://schemas.openxmlformats.org/officeDocument/2006/relationships/hyperlink" Target="https://podminky.urs.cz/item/CS_URS_2021_02/722290234" TargetMode="External" /><Relationship Id="rId20" Type="http://schemas.openxmlformats.org/officeDocument/2006/relationships/hyperlink" Target="https://podminky.urs.cz/item/CS_URS_2021_02/998722202" TargetMode="External" /><Relationship Id="rId21" Type="http://schemas.openxmlformats.org/officeDocument/2006/relationships/hyperlink" Target="https://podminky.urs.cz/item/CS_URS_2021_02/725119122" TargetMode="External" /><Relationship Id="rId22" Type="http://schemas.openxmlformats.org/officeDocument/2006/relationships/hyperlink" Target="https://podminky.urs.cz/item/CS_URS_2021_02/725119124" TargetMode="External" /><Relationship Id="rId23" Type="http://schemas.openxmlformats.org/officeDocument/2006/relationships/hyperlink" Target="https://podminky.urs.cz/item/CS_URS_2021_02/725219102" TargetMode="External" /><Relationship Id="rId24" Type="http://schemas.openxmlformats.org/officeDocument/2006/relationships/hyperlink" Target="https://podminky.urs.cz/item/CS_URS_2021_02/725291511" TargetMode="External" /><Relationship Id="rId25" Type="http://schemas.openxmlformats.org/officeDocument/2006/relationships/hyperlink" Target="https://podminky.urs.cz/item/CS_URS_2021_02/725291621" TargetMode="External" /><Relationship Id="rId26" Type="http://schemas.openxmlformats.org/officeDocument/2006/relationships/hyperlink" Target="https://podminky.urs.cz/item/CS_URS_2021_02/725291631" TargetMode="External" /><Relationship Id="rId27" Type="http://schemas.openxmlformats.org/officeDocument/2006/relationships/hyperlink" Target="https://podminky.urs.cz/item/CS_URS_2021_02/725291706" TargetMode="External" /><Relationship Id="rId28" Type="http://schemas.openxmlformats.org/officeDocument/2006/relationships/hyperlink" Target="https://podminky.urs.cz/item/CS_URS_2021_02/725291712" TargetMode="External" /><Relationship Id="rId29" Type="http://schemas.openxmlformats.org/officeDocument/2006/relationships/hyperlink" Target="https://podminky.urs.cz/item/CS_URS_2021_02/725291722" TargetMode="External" /><Relationship Id="rId30" Type="http://schemas.openxmlformats.org/officeDocument/2006/relationships/hyperlink" Target="https://podminky.urs.cz/item/CS_URS_2021_02/725339111" TargetMode="External" /><Relationship Id="rId31" Type="http://schemas.openxmlformats.org/officeDocument/2006/relationships/hyperlink" Target="https://podminky.urs.cz/item/CS_URS_2021_02/725539201" TargetMode="External" /><Relationship Id="rId32" Type="http://schemas.openxmlformats.org/officeDocument/2006/relationships/hyperlink" Target="https://podminky.urs.cz/item/CS_URS_2021_02/725813111" TargetMode="External" /><Relationship Id="rId33" Type="http://schemas.openxmlformats.org/officeDocument/2006/relationships/hyperlink" Target="https://podminky.urs.cz/item/CS_URS_2021_02/725821312" TargetMode="External" /><Relationship Id="rId34" Type="http://schemas.openxmlformats.org/officeDocument/2006/relationships/hyperlink" Target="https://podminky.urs.cz/item/CS_URS_2021_02/725822611" TargetMode="External" /><Relationship Id="rId35" Type="http://schemas.openxmlformats.org/officeDocument/2006/relationships/hyperlink" Target="https://podminky.urs.cz/item/CS_URS_2021_02/725829121" TargetMode="External" /><Relationship Id="rId36" Type="http://schemas.openxmlformats.org/officeDocument/2006/relationships/hyperlink" Target="https://podminky.urs.cz/item/CS_URS_2021_02/998725202" TargetMode="External" /><Relationship Id="rId37" Type="http://schemas.openxmlformats.org/officeDocument/2006/relationships/hyperlink" Target="https://podminky.urs.cz/item/CS_URS_2021_02/751398021" TargetMode="External" /><Relationship Id="rId38" Type="http://schemas.openxmlformats.org/officeDocument/2006/relationships/hyperlink" Target="https://podminky.urs.cz/item/CS_URS_2021_02/998751201" TargetMode="External" /><Relationship Id="rId39"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1_02/751133012" TargetMode="External" /><Relationship Id="rId2" Type="http://schemas.openxmlformats.org/officeDocument/2006/relationships/hyperlink" Target="https://podminky.urs.cz/item/CS_URS_2021_02/751322012" TargetMode="External" /><Relationship Id="rId3" Type="http://schemas.openxmlformats.org/officeDocument/2006/relationships/hyperlink" Target="https://podminky.urs.cz/item/CS_URS_2021_02/751510042" TargetMode="External" /><Relationship Id="rId4" Type="http://schemas.openxmlformats.org/officeDocument/2006/relationships/hyperlink" Target="https://podminky.urs.cz/item/CS_URS_2021_02/751510044" TargetMode="External" /><Relationship Id="rId5" Type="http://schemas.openxmlformats.org/officeDocument/2006/relationships/hyperlink" Target="https://podminky.urs.cz/item/CS_URS_2021_02/751514679" TargetMode="External" /><Relationship Id="rId6" Type="http://schemas.openxmlformats.org/officeDocument/2006/relationships/hyperlink" Target="https://podminky.urs.cz/item/CS_URS_2021_02/998751201" TargetMode="External" /><Relationship Id="rId7" Type="http://schemas.openxmlformats.org/officeDocument/2006/relationships/hyperlink" Target="https://podminky.urs.cz/item/CS_URS_2021_02/767995111" TargetMode="External" /><Relationship Id="rId8" Type="http://schemas.openxmlformats.org/officeDocument/2006/relationships/hyperlink" Target="https://podminky.urs.cz/item/CS_URS_2021_02/998767202" TargetMode="External" /><Relationship Id="rId9" Type="http://schemas.openxmlformats.org/officeDocument/2006/relationships/hyperlink" Target="https://podminky.urs.cz/item/CS_URS_2021_02/HZS3212" TargetMode="External" /><Relationship Id="rId10"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1_02/741112061" TargetMode="External" /><Relationship Id="rId2" Type="http://schemas.openxmlformats.org/officeDocument/2006/relationships/hyperlink" Target="https://podminky.urs.cz/item/CS_URS_2021_02/741120301" TargetMode="External" /><Relationship Id="rId3" Type="http://schemas.openxmlformats.org/officeDocument/2006/relationships/hyperlink" Target="https://podminky.urs.cz/item/CS_URS_2021_02/741122601" TargetMode="External" /><Relationship Id="rId4" Type="http://schemas.openxmlformats.org/officeDocument/2006/relationships/hyperlink" Target="https://podminky.urs.cz/item/CS_URS_2021_02/741122611" TargetMode="External" /><Relationship Id="rId5" Type="http://schemas.openxmlformats.org/officeDocument/2006/relationships/hyperlink" Target="https://podminky.urs.cz/item/CS_URS_2021_02/741122641" TargetMode="External" /><Relationship Id="rId6" Type="http://schemas.openxmlformats.org/officeDocument/2006/relationships/hyperlink" Target="https://podminky.urs.cz/item/CS_URS_2021_02/741310012" TargetMode="External" /><Relationship Id="rId7" Type="http://schemas.openxmlformats.org/officeDocument/2006/relationships/hyperlink" Target="https://podminky.urs.cz/item/CS_URS_2021_02/741310022" TargetMode="External" /><Relationship Id="rId8" Type="http://schemas.openxmlformats.org/officeDocument/2006/relationships/hyperlink" Target="https://podminky.urs.cz/item/CS_URS_2021_02/741320105" TargetMode="External" /><Relationship Id="rId9" Type="http://schemas.openxmlformats.org/officeDocument/2006/relationships/hyperlink" Target="https://podminky.urs.cz/item/CS_URS_2021_02/741320165" TargetMode="External" /><Relationship Id="rId10" Type="http://schemas.openxmlformats.org/officeDocument/2006/relationships/hyperlink" Target="https://podminky.urs.cz/item/CS_URS_2021_02/741372062" TargetMode="External" /><Relationship Id="rId11" Type="http://schemas.openxmlformats.org/officeDocument/2006/relationships/hyperlink" Target="https://podminky.urs.cz/item/CS_URS_2021_02/741810002" TargetMode="External" /><Relationship Id="rId12" Type="http://schemas.openxmlformats.org/officeDocument/2006/relationships/hyperlink" Target="https://podminky.urs.cz/item/CS_URS_2021_02/998741202" TargetMode="External" /><Relationship Id="rId13"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1_02/HZS3222" TargetMode="External" /><Relationship Id="rId2"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1_02/013294000" TargetMode="External" /><Relationship Id="rId2" Type="http://schemas.openxmlformats.org/officeDocument/2006/relationships/hyperlink" Target="https://podminky.urs.cz/item/CS_URS_2021_02/030001000" TargetMode="External" /><Relationship Id="rId3" Type="http://schemas.openxmlformats.org/officeDocument/2006/relationships/hyperlink" Target="https://podminky.urs.cz/item/CS_URS_2021_02/091404000" TargetMode="External" /><Relationship Id="rId4"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s="1" customFormat="1" ht="18.48" customHeight="1">
      <c r="B11" s="20"/>
      <c r="C11" s="21"/>
      <c r="D11" s="21"/>
      <c r="E11" s="26" t="s">
        <v>22</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19</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s="1" customFormat="1" ht="18.48" customHeight="1">
      <c r="B17" s="20"/>
      <c r="C17" s="21"/>
      <c r="D17" s="21"/>
      <c r="E17" s="26" t="s">
        <v>22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19</v>
      </c>
      <c r="AO17" s="21"/>
      <c r="AP17" s="21"/>
      <c r="AQ17" s="21"/>
      <c r="AR17" s="19"/>
      <c r="BE17" s="30"/>
      <c r="BS17" s="16" t="s">
        <v>31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22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33</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34</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E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48</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EKS-072/2021</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Stavební úpravy Zahradního domu Teplice</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22. 10. 2021</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15.15" customHeight="1">
      <c r="A49" s="37"/>
      <c r="B49" s="38"/>
      <c r="C49" s="31" t="s">
        <v>25</v>
      </c>
      <c r="D49" s="39"/>
      <c r="E49" s="39"/>
      <c r="F49" s="39"/>
      <c r="G49" s="39"/>
      <c r="H49" s="39"/>
      <c r="I49" s="39"/>
      <c r="J49" s="39"/>
      <c r="K49" s="39"/>
      <c r="L49" s="63" t="str">
        <f>IF(E11= "","",E11)</f>
        <v xml:space="preserve"> </v>
      </c>
      <c r="M49" s="39"/>
      <c r="N49" s="39"/>
      <c r="O49" s="39"/>
      <c r="P49" s="39"/>
      <c r="Q49" s="39"/>
      <c r="R49" s="39"/>
      <c r="S49" s="39"/>
      <c r="T49" s="39"/>
      <c r="U49" s="39"/>
      <c r="V49" s="39"/>
      <c r="W49" s="39"/>
      <c r="X49" s="39"/>
      <c r="Y49" s="39"/>
      <c r="Z49" s="39"/>
      <c r="AA49" s="39"/>
      <c r="AB49" s="39"/>
      <c r="AC49" s="39"/>
      <c r="AD49" s="39"/>
      <c r="AE49" s="39"/>
      <c r="AF49" s="39"/>
      <c r="AG49" s="39"/>
      <c r="AH49" s="39"/>
      <c r="AI49" s="31" t="s">
        <v>30</v>
      </c>
      <c r="AJ49" s="39"/>
      <c r="AK49" s="39"/>
      <c r="AL49" s="39"/>
      <c r="AM49" s="72" t="str">
        <f>IF(E17="","",E17)</f>
        <v xml:space="preserve"> </v>
      </c>
      <c r="AN49" s="63"/>
      <c r="AO49" s="63"/>
      <c r="AP49" s="63"/>
      <c r="AQ49" s="39"/>
      <c r="AR49" s="43"/>
      <c r="AS49" s="73" t="s">
        <v>49</v>
      </c>
      <c r="AT49" s="74"/>
      <c r="AU49" s="75"/>
      <c r="AV49" s="75"/>
      <c r="AW49" s="75"/>
      <c r="AX49" s="75"/>
      <c r="AY49" s="75"/>
      <c r="AZ49" s="75"/>
      <c r="BA49" s="75"/>
      <c r="BB49" s="75"/>
      <c r="BC49" s="75"/>
      <c r="BD49" s="76"/>
      <c r="BE49" s="37"/>
    </row>
    <row r="50" s="2" customFormat="1" ht="15.15" customHeight="1">
      <c r="A50" s="37"/>
      <c r="B50" s="38"/>
      <c r="C50" s="31" t="s">
        <v>28</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32</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50</v>
      </c>
      <c r="D52" s="86"/>
      <c r="E52" s="86"/>
      <c r="F52" s="86"/>
      <c r="G52" s="86"/>
      <c r="H52" s="87"/>
      <c r="I52" s="88" t="s">
        <v>51</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52</v>
      </c>
      <c r="AH52" s="86"/>
      <c r="AI52" s="86"/>
      <c r="AJ52" s="86"/>
      <c r="AK52" s="86"/>
      <c r="AL52" s="86"/>
      <c r="AM52" s="86"/>
      <c r="AN52" s="88" t="s">
        <v>53</v>
      </c>
      <c r="AO52" s="86"/>
      <c r="AP52" s="86"/>
      <c r="AQ52" s="90" t="s">
        <v>54</v>
      </c>
      <c r="AR52" s="43"/>
      <c r="AS52" s="91" t="s">
        <v>55</v>
      </c>
      <c r="AT52" s="92" t="s">
        <v>56</v>
      </c>
      <c r="AU52" s="92" t="s">
        <v>57</v>
      </c>
      <c r="AV52" s="92" t="s">
        <v>58</v>
      </c>
      <c r="AW52" s="92" t="s">
        <v>59</v>
      </c>
      <c r="AX52" s="92" t="s">
        <v>60</v>
      </c>
      <c r="AY52" s="92" t="s">
        <v>61</v>
      </c>
      <c r="AZ52" s="92" t="s">
        <v>62</v>
      </c>
      <c r="BA52" s="92" t="s">
        <v>63</v>
      </c>
      <c r="BB52" s="92" t="s">
        <v>64</v>
      </c>
      <c r="BC52" s="92" t="s">
        <v>65</v>
      </c>
      <c r="BD52" s="93" t="s">
        <v>66</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67</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ROUND(SUM(AG55:AG62),2)</f>
        <v>0</v>
      </c>
      <c r="AH54" s="100"/>
      <c r="AI54" s="100"/>
      <c r="AJ54" s="100"/>
      <c r="AK54" s="100"/>
      <c r="AL54" s="100"/>
      <c r="AM54" s="100"/>
      <c r="AN54" s="101">
        <f>SUM(AG54,AT54)</f>
        <v>0</v>
      </c>
      <c r="AO54" s="101"/>
      <c r="AP54" s="101"/>
      <c r="AQ54" s="102" t="s">
        <v>19</v>
      </c>
      <c r="AR54" s="103"/>
      <c r="AS54" s="104">
        <f>ROUND(SUM(AS55:AS62),2)</f>
        <v>0</v>
      </c>
      <c r="AT54" s="105">
        <f>ROUND(SUM(AV54:AW54),2)</f>
        <v>0</v>
      </c>
      <c r="AU54" s="106">
        <f>ROUND(SUM(AU55:AU62),5)</f>
        <v>0</v>
      </c>
      <c r="AV54" s="105">
        <f>ROUND(AZ54*L29,2)</f>
        <v>0</v>
      </c>
      <c r="AW54" s="105">
        <f>ROUND(BA54*L30,2)</f>
        <v>0</v>
      </c>
      <c r="AX54" s="105">
        <f>ROUND(BB54*L29,2)</f>
        <v>0</v>
      </c>
      <c r="AY54" s="105">
        <f>ROUND(BC54*L30,2)</f>
        <v>0</v>
      </c>
      <c r="AZ54" s="105">
        <f>ROUND(SUM(AZ55:AZ62),2)</f>
        <v>0</v>
      </c>
      <c r="BA54" s="105">
        <f>ROUND(SUM(BA55:BA62),2)</f>
        <v>0</v>
      </c>
      <c r="BB54" s="105">
        <f>ROUND(SUM(BB55:BB62),2)</f>
        <v>0</v>
      </c>
      <c r="BC54" s="105">
        <f>ROUND(SUM(BC55:BC62),2)</f>
        <v>0</v>
      </c>
      <c r="BD54" s="107">
        <f>ROUND(SUM(BD55:BD62),2)</f>
        <v>0</v>
      </c>
      <c r="BE54" s="6"/>
      <c r="BS54" s="108" t="s">
        <v>68</v>
      </c>
      <c r="BT54" s="108" t="s">
        <v>69</v>
      </c>
      <c r="BU54" s="109" t="s">
        <v>70</v>
      </c>
      <c r="BV54" s="108" t="s">
        <v>71</v>
      </c>
      <c r="BW54" s="108" t="s">
        <v>5</v>
      </c>
      <c r="BX54" s="108" t="s">
        <v>72</v>
      </c>
      <c r="CL54" s="108" t="s">
        <v>19</v>
      </c>
    </row>
    <row r="55" s="7" customFormat="1" ht="16.5" customHeight="1">
      <c r="A55" s="110" t="s">
        <v>73</v>
      </c>
      <c r="B55" s="111"/>
      <c r="C55" s="112"/>
      <c r="D55" s="113" t="s">
        <v>74</v>
      </c>
      <c r="E55" s="113"/>
      <c r="F55" s="113"/>
      <c r="G55" s="113"/>
      <c r="H55" s="113"/>
      <c r="I55" s="114"/>
      <c r="J55" s="113" t="s">
        <v>75</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'SO101 - Bezbariérový výta...'!J30</f>
        <v>0</v>
      </c>
      <c r="AH55" s="114"/>
      <c r="AI55" s="114"/>
      <c r="AJ55" s="114"/>
      <c r="AK55" s="114"/>
      <c r="AL55" s="114"/>
      <c r="AM55" s="114"/>
      <c r="AN55" s="115">
        <f>SUM(AG55,AT55)</f>
        <v>0</v>
      </c>
      <c r="AO55" s="114"/>
      <c r="AP55" s="114"/>
      <c r="AQ55" s="116" t="s">
        <v>76</v>
      </c>
      <c r="AR55" s="117"/>
      <c r="AS55" s="118">
        <v>0</v>
      </c>
      <c r="AT55" s="119">
        <f>ROUND(SUM(AV55:AW55),2)</f>
        <v>0</v>
      </c>
      <c r="AU55" s="120">
        <f>'SO101 - Bezbariérový výta...'!P96</f>
        <v>0</v>
      </c>
      <c r="AV55" s="119">
        <f>'SO101 - Bezbariérový výta...'!J33</f>
        <v>0</v>
      </c>
      <c r="AW55" s="119">
        <f>'SO101 - Bezbariérový výta...'!J34</f>
        <v>0</v>
      </c>
      <c r="AX55" s="119">
        <f>'SO101 - Bezbariérový výta...'!J35</f>
        <v>0</v>
      </c>
      <c r="AY55" s="119">
        <f>'SO101 - Bezbariérový výta...'!J36</f>
        <v>0</v>
      </c>
      <c r="AZ55" s="119">
        <f>'SO101 - Bezbariérový výta...'!F33</f>
        <v>0</v>
      </c>
      <c r="BA55" s="119">
        <f>'SO101 - Bezbariérový výta...'!F34</f>
        <v>0</v>
      </c>
      <c r="BB55" s="119">
        <f>'SO101 - Bezbariérový výta...'!F35</f>
        <v>0</v>
      </c>
      <c r="BC55" s="119">
        <f>'SO101 - Bezbariérový výta...'!F36</f>
        <v>0</v>
      </c>
      <c r="BD55" s="121">
        <f>'SO101 - Bezbariérový výta...'!F37</f>
        <v>0</v>
      </c>
      <c r="BE55" s="7"/>
      <c r="BT55" s="122" t="s">
        <v>77</v>
      </c>
      <c r="BV55" s="122" t="s">
        <v>71</v>
      </c>
      <c r="BW55" s="122" t="s">
        <v>78</v>
      </c>
      <c r="BX55" s="122" t="s">
        <v>5</v>
      </c>
      <c r="CL55" s="122" t="s">
        <v>19</v>
      </c>
      <c r="CM55" s="122" t="s">
        <v>79</v>
      </c>
    </row>
    <row r="56" s="7" customFormat="1" ht="16.5" customHeight="1">
      <c r="A56" s="110" t="s">
        <v>73</v>
      </c>
      <c r="B56" s="111"/>
      <c r="C56" s="112"/>
      <c r="D56" s="113" t="s">
        <v>80</v>
      </c>
      <c r="E56" s="113"/>
      <c r="F56" s="113"/>
      <c r="G56" s="113"/>
      <c r="H56" s="113"/>
      <c r="I56" s="114"/>
      <c r="J56" s="113" t="s">
        <v>81</v>
      </c>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5">
        <f>'SO102 - Bezbariérové vstu...'!J30</f>
        <v>0</v>
      </c>
      <c r="AH56" s="114"/>
      <c r="AI56" s="114"/>
      <c r="AJ56" s="114"/>
      <c r="AK56" s="114"/>
      <c r="AL56" s="114"/>
      <c r="AM56" s="114"/>
      <c r="AN56" s="115">
        <f>SUM(AG56,AT56)</f>
        <v>0</v>
      </c>
      <c r="AO56" s="114"/>
      <c r="AP56" s="114"/>
      <c r="AQ56" s="116" t="s">
        <v>76</v>
      </c>
      <c r="AR56" s="117"/>
      <c r="AS56" s="118">
        <v>0</v>
      </c>
      <c r="AT56" s="119">
        <f>ROUND(SUM(AV56:AW56),2)</f>
        <v>0</v>
      </c>
      <c r="AU56" s="120">
        <f>'SO102 - Bezbariérové vstu...'!P91</f>
        <v>0</v>
      </c>
      <c r="AV56" s="119">
        <f>'SO102 - Bezbariérové vstu...'!J33</f>
        <v>0</v>
      </c>
      <c r="AW56" s="119">
        <f>'SO102 - Bezbariérové vstu...'!J34</f>
        <v>0</v>
      </c>
      <c r="AX56" s="119">
        <f>'SO102 - Bezbariérové vstu...'!J35</f>
        <v>0</v>
      </c>
      <c r="AY56" s="119">
        <f>'SO102 - Bezbariérové vstu...'!J36</f>
        <v>0</v>
      </c>
      <c r="AZ56" s="119">
        <f>'SO102 - Bezbariérové vstu...'!F33</f>
        <v>0</v>
      </c>
      <c r="BA56" s="119">
        <f>'SO102 - Bezbariérové vstu...'!F34</f>
        <v>0</v>
      </c>
      <c r="BB56" s="119">
        <f>'SO102 - Bezbariérové vstu...'!F35</f>
        <v>0</v>
      </c>
      <c r="BC56" s="119">
        <f>'SO102 - Bezbariérové vstu...'!F36</f>
        <v>0</v>
      </c>
      <c r="BD56" s="121">
        <f>'SO102 - Bezbariérové vstu...'!F37</f>
        <v>0</v>
      </c>
      <c r="BE56" s="7"/>
      <c r="BT56" s="122" t="s">
        <v>77</v>
      </c>
      <c r="BV56" s="122" t="s">
        <v>71</v>
      </c>
      <c r="BW56" s="122" t="s">
        <v>82</v>
      </c>
      <c r="BX56" s="122" t="s">
        <v>5</v>
      </c>
      <c r="CL56" s="122" t="s">
        <v>19</v>
      </c>
      <c r="CM56" s="122" t="s">
        <v>79</v>
      </c>
    </row>
    <row r="57" s="7" customFormat="1" ht="16.5" customHeight="1">
      <c r="A57" s="110" t="s">
        <v>73</v>
      </c>
      <c r="B57" s="111"/>
      <c r="C57" s="112"/>
      <c r="D57" s="113" t="s">
        <v>83</v>
      </c>
      <c r="E57" s="113"/>
      <c r="F57" s="113"/>
      <c r="G57" s="113"/>
      <c r="H57" s="113"/>
      <c r="I57" s="114"/>
      <c r="J57" s="113" t="s">
        <v>84</v>
      </c>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5">
        <f>'SO103 - Sociální zázemí s...'!J30</f>
        <v>0</v>
      </c>
      <c r="AH57" s="114"/>
      <c r="AI57" s="114"/>
      <c r="AJ57" s="114"/>
      <c r="AK57" s="114"/>
      <c r="AL57" s="114"/>
      <c r="AM57" s="114"/>
      <c r="AN57" s="115">
        <f>SUM(AG57,AT57)</f>
        <v>0</v>
      </c>
      <c r="AO57" s="114"/>
      <c r="AP57" s="114"/>
      <c r="AQ57" s="116" t="s">
        <v>76</v>
      </c>
      <c r="AR57" s="117"/>
      <c r="AS57" s="118">
        <v>0</v>
      </c>
      <c r="AT57" s="119">
        <f>ROUND(SUM(AV57:AW57),2)</f>
        <v>0</v>
      </c>
      <c r="AU57" s="120">
        <f>'SO103 - Sociální zázemí s...'!P93</f>
        <v>0</v>
      </c>
      <c r="AV57" s="119">
        <f>'SO103 - Sociální zázemí s...'!J33</f>
        <v>0</v>
      </c>
      <c r="AW57" s="119">
        <f>'SO103 - Sociální zázemí s...'!J34</f>
        <v>0</v>
      </c>
      <c r="AX57" s="119">
        <f>'SO103 - Sociální zázemí s...'!J35</f>
        <v>0</v>
      </c>
      <c r="AY57" s="119">
        <f>'SO103 - Sociální zázemí s...'!J36</f>
        <v>0</v>
      </c>
      <c r="AZ57" s="119">
        <f>'SO103 - Sociální zázemí s...'!F33</f>
        <v>0</v>
      </c>
      <c r="BA57" s="119">
        <f>'SO103 - Sociální zázemí s...'!F34</f>
        <v>0</v>
      </c>
      <c r="BB57" s="119">
        <f>'SO103 - Sociální zázemí s...'!F35</f>
        <v>0</v>
      </c>
      <c r="BC57" s="119">
        <f>'SO103 - Sociální zázemí s...'!F36</f>
        <v>0</v>
      </c>
      <c r="BD57" s="121">
        <f>'SO103 - Sociální zázemí s...'!F37</f>
        <v>0</v>
      </c>
      <c r="BE57" s="7"/>
      <c r="BT57" s="122" t="s">
        <v>77</v>
      </c>
      <c r="BV57" s="122" t="s">
        <v>71</v>
      </c>
      <c r="BW57" s="122" t="s">
        <v>85</v>
      </c>
      <c r="BX57" s="122" t="s">
        <v>5</v>
      </c>
      <c r="CL57" s="122" t="s">
        <v>19</v>
      </c>
      <c r="CM57" s="122" t="s">
        <v>79</v>
      </c>
    </row>
    <row r="58" s="7" customFormat="1" ht="16.5" customHeight="1">
      <c r="A58" s="110" t="s">
        <v>73</v>
      </c>
      <c r="B58" s="111"/>
      <c r="C58" s="112"/>
      <c r="D58" s="113" t="s">
        <v>86</v>
      </c>
      <c r="E58" s="113"/>
      <c r="F58" s="113"/>
      <c r="G58" s="113"/>
      <c r="H58" s="113"/>
      <c r="I58" s="114"/>
      <c r="J58" s="113" t="s">
        <v>87</v>
      </c>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5">
        <f>'SO104 - Zdravotně technic...'!J30</f>
        <v>0</v>
      </c>
      <c r="AH58" s="114"/>
      <c r="AI58" s="114"/>
      <c r="AJ58" s="114"/>
      <c r="AK58" s="114"/>
      <c r="AL58" s="114"/>
      <c r="AM58" s="114"/>
      <c r="AN58" s="115">
        <f>SUM(AG58,AT58)</f>
        <v>0</v>
      </c>
      <c r="AO58" s="114"/>
      <c r="AP58" s="114"/>
      <c r="AQ58" s="116" t="s">
        <v>76</v>
      </c>
      <c r="AR58" s="117"/>
      <c r="AS58" s="118">
        <v>0</v>
      </c>
      <c r="AT58" s="119">
        <f>ROUND(SUM(AV58:AW58),2)</f>
        <v>0</v>
      </c>
      <c r="AU58" s="120">
        <f>'SO104 - Zdravotně technic...'!P84</f>
        <v>0</v>
      </c>
      <c r="AV58" s="119">
        <f>'SO104 - Zdravotně technic...'!J33</f>
        <v>0</v>
      </c>
      <c r="AW58" s="119">
        <f>'SO104 - Zdravotně technic...'!J34</f>
        <v>0</v>
      </c>
      <c r="AX58" s="119">
        <f>'SO104 - Zdravotně technic...'!J35</f>
        <v>0</v>
      </c>
      <c r="AY58" s="119">
        <f>'SO104 - Zdravotně technic...'!J36</f>
        <v>0</v>
      </c>
      <c r="AZ58" s="119">
        <f>'SO104 - Zdravotně technic...'!F33</f>
        <v>0</v>
      </c>
      <c r="BA58" s="119">
        <f>'SO104 - Zdravotně technic...'!F34</f>
        <v>0</v>
      </c>
      <c r="BB58" s="119">
        <f>'SO104 - Zdravotně technic...'!F35</f>
        <v>0</v>
      </c>
      <c r="BC58" s="119">
        <f>'SO104 - Zdravotně technic...'!F36</f>
        <v>0</v>
      </c>
      <c r="BD58" s="121">
        <f>'SO104 - Zdravotně technic...'!F37</f>
        <v>0</v>
      </c>
      <c r="BE58" s="7"/>
      <c r="BT58" s="122" t="s">
        <v>77</v>
      </c>
      <c r="BV58" s="122" t="s">
        <v>71</v>
      </c>
      <c r="BW58" s="122" t="s">
        <v>88</v>
      </c>
      <c r="BX58" s="122" t="s">
        <v>5</v>
      </c>
      <c r="CL58" s="122" t="s">
        <v>19</v>
      </c>
      <c r="CM58" s="122" t="s">
        <v>79</v>
      </c>
    </row>
    <row r="59" s="7" customFormat="1" ht="16.5" customHeight="1">
      <c r="A59" s="110" t="s">
        <v>73</v>
      </c>
      <c r="B59" s="111"/>
      <c r="C59" s="112"/>
      <c r="D59" s="113" t="s">
        <v>89</v>
      </c>
      <c r="E59" s="113"/>
      <c r="F59" s="113"/>
      <c r="G59" s="113"/>
      <c r="H59" s="113"/>
      <c r="I59" s="114"/>
      <c r="J59" s="113" t="s">
        <v>90</v>
      </c>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15">
        <f>'SO105 - Vzduchotechnika'!J30</f>
        <v>0</v>
      </c>
      <c r="AH59" s="114"/>
      <c r="AI59" s="114"/>
      <c r="AJ59" s="114"/>
      <c r="AK59" s="114"/>
      <c r="AL59" s="114"/>
      <c r="AM59" s="114"/>
      <c r="AN59" s="115">
        <f>SUM(AG59,AT59)</f>
        <v>0</v>
      </c>
      <c r="AO59" s="114"/>
      <c r="AP59" s="114"/>
      <c r="AQ59" s="116" t="s">
        <v>76</v>
      </c>
      <c r="AR59" s="117"/>
      <c r="AS59" s="118">
        <v>0</v>
      </c>
      <c r="AT59" s="119">
        <f>ROUND(SUM(AV59:AW59),2)</f>
        <v>0</v>
      </c>
      <c r="AU59" s="120">
        <f>'SO105 - Vzduchotechnika'!P83</f>
        <v>0</v>
      </c>
      <c r="AV59" s="119">
        <f>'SO105 - Vzduchotechnika'!J33</f>
        <v>0</v>
      </c>
      <c r="AW59" s="119">
        <f>'SO105 - Vzduchotechnika'!J34</f>
        <v>0</v>
      </c>
      <c r="AX59" s="119">
        <f>'SO105 - Vzduchotechnika'!J35</f>
        <v>0</v>
      </c>
      <c r="AY59" s="119">
        <f>'SO105 - Vzduchotechnika'!J36</f>
        <v>0</v>
      </c>
      <c r="AZ59" s="119">
        <f>'SO105 - Vzduchotechnika'!F33</f>
        <v>0</v>
      </c>
      <c r="BA59" s="119">
        <f>'SO105 - Vzduchotechnika'!F34</f>
        <v>0</v>
      </c>
      <c r="BB59" s="119">
        <f>'SO105 - Vzduchotechnika'!F35</f>
        <v>0</v>
      </c>
      <c r="BC59" s="119">
        <f>'SO105 - Vzduchotechnika'!F36</f>
        <v>0</v>
      </c>
      <c r="BD59" s="121">
        <f>'SO105 - Vzduchotechnika'!F37</f>
        <v>0</v>
      </c>
      <c r="BE59" s="7"/>
      <c r="BT59" s="122" t="s">
        <v>77</v>
      </c>
      <c r="BV59" s="122" t="s">
        <v>71</v>
      </c>
      <c r="BW59" s="122" t="s">
        <v>91</v>
      </c>
      <c r="BX59" s="122" t="s">
        <v>5</v>
      </c>
      <c r="CL59" s="122" t="s">
        <v>19</v>
      </c>
      <c r="CM59" s="122" t="s">
        <v>79</v>
      </c>
    </row>
    <row r="60" s="7" customFormat="1" ht="16.5" customHeight="1">
      <c r="A60" s="110" t="s">
        <v>73</v>
      </c>
      <c r="B60" s="111"/>
      <c r="C60" s="112"/>
      <c r="D60" s="113" t="s">
        <v>92</v>
      </c>
      <c r="E60" s="113"/>
      <c r="F60" s="113"/>
      <c r="G60" s="113"/>
      <c r="H60" s="113"/>
      <c r="I60" s="114"/>
      <c r="J60" s="113" t="s">
        <v>93</v>
      </c>
      <c r="K60" s="113"/>
      <c r="L60" s="113"/>
      <c r="M60" s="113"/>
      <c r="N60" s="113"/>
      <c r="O60" s="113"/>
      <c r="P60" s="113"/>
      <c r="Q60" s="113"/>
      <c r="R60" s="113"/>
      <c r="S60" s="113"/>
      <c r="T60" s="113"/>
      <c r="U60" s="113"/>
      <c r="V60" s="113"/>
      <c r="W60" s="113"/>
      <c r="X60" s="113"/>
      <c r="Y60" s="113"/>
      <c r="Z60" s="113"/>
      <c r="AA60" s="113"/>
      <c r="AB60" s="113"/>
      <c r="AC60" s="113"/>
      <c r="AD60" s="113"/>
      <c r="AE60" s="113"/>
      <c r="AF60" s="113"/>
      <c r="AG60" s="115">
        <f>'SO106 - Silnoproudá elekt...'!J30</f>
        <v>0</v>
      </c>
      <c r="AH60" s="114"/>
      <c r="AI60" s="114"/>
      <c r="AJ60" s="114"/>
      <c r="AK60" s="114"/>
      <c r="AL60" s="114"/>
      <c r="AM60" s="114"/>
      <c r="AN60" s="115">
        <f>SUM(AG60,AT60)</f>
        <v>0</v>
      </c>
      <c r="AO60" s="114"/>
      <c r="AP60" s="114"/>
      <c r="AQ60" s="116" t="s">
        <v>76</v>
      </c>
      <c r="AR60" s="117"/>
      <c r="AS60" s="118">
        <v>0</v>
      </c>
      <c r="AT60" s="119">
        <f>ROUND(SUM(AV60:AW60),2)</f>
        <v>0</v>
      </c>
      <c r="AU60" s="120">
        <f>'SO106 - Silnoproudá elekt...'!P81</f>
        <v>0</v>
      </c>
      <c r="AV60" s="119">
        <f>'SO106 - Silnoproudá elekt...'!J33</f>
        <v>0</v>
      </c>
      <c r="AW60" s="119">
        <f>'SO106 - Silnoproudá elekt...'!J34</f>
        <v>0</v>
      </c>
      <c r="AX60" s="119">
        <f>'SO106 - Silnoproudá elekt...'!J35</f>
        <v>0</v>
      </c>
      <c r="AY60" s="119">
        <f>'SO106 - Silnoproudá elekt...'!J36</f>
        <v>0</v>
      </c>
      <c r="AZ60" s="119">
        <f>'SO106 - Silnoproudá elekt...'!F33</f>
        <v>0</v>
      </c>
      <c r="BA60" s="119">
        <f>'SO106 - Silnoproudá elekt...'!F34</f>
        <v>0</v>
      </c>
      <c r="BB60" s="119">
        <f>'SO106 - Silnoproudá elekt...'!F35</f>
        <v>0</v>
      </c>
      <c r="BC60" s="119">
        <f>'SO106 - Silnoproudá elekt...'!F36</f>
        <v>0</v>
      </c>
      <c r="BD60" s="121">
        <f>'SO106 - Silnoproudá elekt...'!F37</f>
        <v>0</v>
      </c>
      <c r="BE60" s="7"/>
      <c r="BT60" s="122" t="s">
        <v>77</v>
      </c>
      <c r="BV60" s="122" t="s">
        <v>71</v>
      </c>
      <c r="BW60" s="122" t="s">
        <v>94</v>
      </c>
      <c r="BX60" s="122" t="s">
        <v>5</v>
      </c>
      <c r="CL60" s="122" t="s">
        <v>19</v>
      </c>
      <c r="CM60" s="122" t="s">
        <v>79</v>
      </c>
    </row>
    <row r="61" s="7" customFormat="1" ht="16.5" customHeight="1">
      <c r="A61" s="110" t="s">
        <v>73</v>
      </c>
      <c r="B61" s="111"/>
      <c r="C61" s="112"/>
      <c r="D61" s="113" t="s">
        <v>95</v>
      </c>
      <c r="E61" s="113"/>
      <c r="F61" s="113"/>
      <c r="G61" s="113"/>
      <c r="H61" s="113"/>
      <c r="I61" s="114"/>
      <c r="J61" s="113" t="s">
        <v>96</v>
      </c>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5">
        <f>'SO107 - Slaboproudá elekt...'!J30</f>
        <v>0</v>
      </c>
      <c r="AH61" s="114"/>
      <c r="AI61" s="114"/>
      <c r="AJ61" s="114"/>
      <c r="AK61" s="114"/>
      <c r="AL61" s="114"/>
      <c r="AM61" s="114"/>
      <c r="AN61" s="115">
        <f>SUM(AG61,AT61)</f>
        <v>0</v>
      </c>
      <c r="AO61" s="114"/>
      <c r="AP61" s="114"/>
      <c r="AQ61" s="116" t="s">
        <v>76</v>
      </c>
      <c r="AR61" s="117"/>
      <c r="AS61" s="118">
        <v>0</v>
      </c>
      <c r="AT61" s="119">
        <f>ROUND(SUM(AV61:AW61),2)</f>
        <v>0</v>
      </c>
      <c r="AU61" s="120">
        <f>'SO107 - Slaboproudá elekt...'!P80</f>
        <v>0</v>
      </c>
      <c r="AV61" s="119">
        <f>'SO107 - Slaboproudá elekt...'!J33</f>
        <v>0</v>
      </c>
      <c r="AW61" s="119">
        <f>'SO107 - Slaboproudá elekt...'!J34</f>
        <v>0</v>
      </c>
      <c r="AX61" s="119">
        <f>'SO107 - Slaboproudá elekt...'!J35</f>
        <v>0</v>
      </c>
      <c r="AY61" s="119">
        <f>'SO107 - Slaboproudá elekt...'!J36</f>
        <v>0</v>
      </c>
      <c r="AZ61" s="119">
        <f>'SO107 - Slaboproudá elekt...'!F33</f>
        <v>0</v>
      </c>
      <c r="BA61" s="119">
        <f>'SO107 - Slaboproudá elekt...'!F34</f>
        <v>0</v>
      </c>
      <c r="BB61" s="119">
        <f>'SO107 - Slaboproudá elekt...'!F35</f>
        <v>0</v>
      </c>
      <c r="BC61" s="119">
        <f>'SO107 - Slaboproudá elekt...'!F36</f>
        <v>0</v>
      </c>
      <c r="BD61" s="121">
        <f>'SO107 - Slaboproudá elekt...'!F37</f>
        <v>0</v>
      </c>
      <c r="BE61" s="7"/>
      <c r="BT61" s="122" t="s">
        <v>77</v>
      </c>
      <c r="BV61" s="122" t="s">
        <v>71</v>
      </c>
      <c r="BW61" s="122" t="s">
        <v>97</v>
      </c>
      <c r="BX61" s="122" t="s">
        <v>5</v>
      </c>
      <c r="CL61" s="122" t="s">
        <v>19</v>
      </c>
      <c r="CM61" s="122" t="s">
        <v>79</v>
      </c>
    </row>
    <row r="62" s="7" customFormat="1" ht="16.5" customHeight="1">
      <c r="A62" s="110" t="s">
        <v>73</v>
      </c>
      <c r="B62" s="111"/>
      <c r="C62" s="112"/>
      <c r="D62" s="113" t="s">
        <v>98</v>
      </c>
      <c r="E62" s="113"/>
      <c r="F62" s="113"/>
      <c r="G62" s="113"/>
      <c r="H62" s="113"/>
      <c r="I62" s="114"/>
      <c r="J62" s="113" t="s">
        <v>99</v>
      </c>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5">
        <f>'VON - Vedlejší a ostatní ...'!J30</f>
        <v>0</v>
      </c>
      <c r="AH62" s="114"/>
      <c r="AI62" s="114"/>
      <c r="AJ62" s="114"/>
      <c r="AK62" s="114"/>
      <c r="AL62" s="114"/>
      <c r="AM62" s="114"/>
      <c r="AN62" s="115">
        <f>SUM(AG62,AT62)</f>
        <v>0</v>
      </c>
      <c r="AO62" s="114"/>
      <c r="AP62" s="114"/>
      <c r="AQ62" s="116" t="s">
        <v>98</v>
      </c>
      <c r="AR62" s="117"/>
      <c r="AS62" s="123">
        <v>0</v>
      </c>
      <c r="AT62" s="124">
        <f>ROUND(SUM(AV62:AW62),2)</f>
        <v>0</v>
      </c>
      <c r="AU62" s="125">
        <f>'VON - Vedlejší a ostatní ...'!P83</f>
        <v>0</v>
      </c>
      <c r="AV62" s="124">
        <f>'VON - Vedlejší a ostatní ...'!J33</f>
        <v>0</v>
      </c>
      <c r="AW62" s="124">
        <f>'VON - Vedlejší a ostatní ...'!J34</f>
        <v>0</v>
      </c>
      <c r="AX62" s="124">
        <f>'VON - Vedlejší a ostatní ...'!J35</f>
        <v>0</v>
      </c>
      <c r="AY62" s="124">
        <f>'VON - Vedlejší a ostatní ...'!J36</f>
        <v>0</v>
      </c>
      <c r="AZ62" s="124">
        <f>'VON - Vedlejší a ostatní ...'!F33</f>
        <v>0</v>
      </c>
      <c r="BA62" s="124">
        <f>'VON - Vedlejší a ostatní ...'!F34</f>
        <v>0</v>
      </c>
      <c r="BB62" s="124">
        <f>'VON - Vedlejší a ostatní ...'!F35</f>
        <v>0</v>
      </c>
      <c r="BC62" s="124">
        <f>'VON - Vedlejší a ostatní ...'!F36</f>
        <v>0</v>
      </c>
      <c r="BD62" s="126">
        <f>'VON - Vedlejší a ostatní ...'!F37</f>
        <v>0</v>
      </c>
      <c r="BE62" s="7"/>
      <c r="BT62" s="122" t="s">
        <v>77</v>
      </c>
      <c r="BV62" s="122" t="s">
        <v>71</v>
      </c>
      <c r="BW62" s="122" t="s">
        <v>100</v>
      </c>
      <c r="BX62" s="122" t="s">
        <v>5</v>
      </c>
      <c r="CL62" s="122" t="s">
        <v>19</v>
      </c>
      <c r="CM62" s="122" t="s">
        <v>79</v>
      </c>
    </row>
    <row r="63" s="2" customFormat="1" ht="30" customHeight="1">
      <c r="A63" s="37"/>
      <c r="B63" s="38"/>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43"/>
      <c r="AS63" s="37"/>
      <c r="AT63" s="37"/>
      <c r="AU63" s="37"/>
      <c r="AV63" s="37"/>
      <c r="AW63" s="37"/>
      <c r="AX63" s="37"/>
      <c r="AY63" s="37"/>
      <c r="AZ63" s="37"/>
      <c r="BA63" s="37"/>
      <c r="BB63" s="37"/>
      <c r="BC63" s="37"/>
      <c r="BD63" s="37"/>
      <c r="BE63" s="37"/>
    </row>
    <row r="64" s="2" customFormat="1" ht="6.96" customHeight="1">
      <c r="A64" s="37"/>
      <c r="B64" s="58"/>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43"/>
      <c r="AS64" s="37"/>
      <c r="AT64" s="37"/>
      <c r="AU64" s="37"/>
      <c r="AV64" s="37"/>
      <c r="AW64" s="37"/>
      <c r="AX64" s="37"/>
      <c r="AY64" s="37"/>
      <c r="AZ64" s="37"/>
      <c r="BA64" s="37"/>
      <c r="BB64" s="37"/>
      <c r="BC64" s="37"/>
      <c r="BD64" s="37"/>
      <c r="BE64" s="37"/>
    </row>
  </sheetData>
  <sheetProtection sheet="1" formatColumns="0" formatRows="0" objects="1" scenarios="1" spinCount="100000" saltValue="k4JBJVYOYHx8HPDkZD1qJYrZCGxftGU0hxHkeAHluBJUPfh5abwXu+ANoU2Sgel3jTN0ZWRiWDWLDP3Y6UrO2Q==" hashValue="NM5u+jqLDB+e2SL7eiOdIGhPqkBztljgXg6rrHLwoZOpFc2tWmie25DQv2dFVWmgb82FJOdysBupS9v3IvdK+A==" algorithmName="SHA-512" password="CC35"/>
  <mergeCells count="70">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101 - Bezbariérový výta...'!C2" display="/"/>
    <hyperlink ref="A56" location="'SO102 - Bezbariérové vstu...'!C2" display="/"/>
    <hyperlink ref="A57" location="'SO103 - Sociální zázemí s...'!C2" display="/"/>
    <hyperlink ref="A58" location="'SO104 - Zdravotně technic...'!C2" display="/"/>
    <hyperlink ref="A59" location="'SO105 - Vzduchotechnika'!C2" display="/"/>
    <hyperlink ref="A60" location="'SO106 - Silnoproudá elekt...'!C2" display="/"/>
    <hyperlink ref="A61" location="'SO107 - Slaboproudá elekt...'!C2" display="/"/>
    <hyperlink ref="A62"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54" customWidth="1"/>
    <col min="2" max="2" width="1.667969" style="254" customWidth="1"/>
    <col min="3" max="4" width="5" style="254" customWidth="1"/>
    <col min="5" max="5" width="11.66016" style="254" customWidth="1"/>
    <col min="6" max="6" width="9.160156" style="254" customWidth="1"/>
    <col min="7" max="7" width="5" style="254" customWidth="1"/>
    <col min="8" max="8" width="77.83203" style="254" customWidth="1"/>
    <col min="9" max="10" width="20" style="254" customWidth="1"/>
    <col min="11" max="11" width="1.667969" style="254" customWidth="1"/>
  </cols>
  <sheetData>
    <row r="1" s="1" customFormat="1" ht="37.5" customHeight="1"/>
    <row r="2" s="1" customFormat="1" ht="7.5" customHeight="1">
      <c r="B2" s="255"/>
      <c r="C2" s="256"/>
      <c r="D2" s="256"/>
      <c r="E2" s="256"/>
      <c r="F2" s="256"/>
      <c r="G2" s="256"/>
      <c r="H2" s="256"/>
      <c r="I2" s="256"/>
      <c r="J2" s="256"/>
      <c r="K2" s="257"/>
    </row>
    <row r="3" s="14" customFormat="1" ht="45" customHeight="1">
      <c r="B3" s="258"/>
      <c r="C3" s="259" t="s">
        <v>1605</v>
      </c>
      <c r="D3" s="259"/>
      <c r="E3" s="259"/>
      <c r="F3" s="259"/>
      <c r="G3" s="259"/>
      <c r="H3" s="259"/>
      <c r="I3" s="259"/>
      <c r="J3" s="259"/>
      <c r="K3" s="260"/>
    </row>
    <row r="4" s="1" customFormat="1" ht="25.5" customHeight="1">
      <c r="B4" s="261"/>
      <c r="C4" s="262" t="s">
        <v>1606</v>
      </c>
      <c r="D4" s="262"/>
      <c r="E4" s="262"/>
      <c r="F4" s="262"/>
      <c r="G4" s="262"/>
      <c r="H4" s="262"/>
      <c r="I4" s="262"/>
      <c r="J4" s="262"/>
      <c r="K4" s="263"/>
    </row>
    <row r="5" s="1" customFormat="1" ht="5.25" customHeight="1">
      <c r="B5" s="261"/>
      <c r="C5" s="264"/>
      <c r="D5" s="264"/>
      <c r="E5" s="264"/>
      <c r="F5" s="264"/>
      <c r="G5" s="264"/>
      <c r="H5" s="264"/>
      <c r="I5" s="264"/>
      <c r="J5" s="264"/>
      <c r="K5" s="263"/>
    </row>
    <row r="6" s="1" customFormat="1" ht="15" customHeight="1">
      <c r="B6" s="261"/>
      <c r="C6" s="265" t="s">
        <v>1607</v>
      </c>
      <c r="D6" s="265"/>
      <c r="E6" s="265"/>
      <c r="F6" s="265"/>
      <c r="G6" s="265"/>
      <c r="H6" s="265"/>
      <c r="I6" s="265"/>
      <c r="J6" s="265"/>
      <c r="K6" s="263"/>
    </row>
    <row r="7" s="1" customFormat="1" ht="15" customHeight="1">
      <c r="B7" s="266"/>
      <c r="C7" s="265" t="s">
        <v>1608</v>
      </c>
      <c r="D7" s="265"/>
      <c r="E7" s="265"/>
      <c r="F7" s="265"/>
      <c r="G7" s="265"/>
      <c r="H7" s="265"/>
      <c r="I7" s="265"/>
      <c r="J7" s="265"/>
      <c r="K7" s="263"/>
    </row>
    <row r="8" s="1" customFormat="1" ht="12.75" customHeight="1">
      <c r="B8" s="266"/>
      <c r="C8" s="265"/>
      <c r="D8" s="265"/>
      <c r="E8" s="265"/>
      <c r="F8" s="265"/>
      <c r="G8" s="265"/>
      <c r="H8" s="265"/>
      <c r="I8" s="265"/>
      <c r="J8" s="265"/>
      <c r="K8" s="263"/>
    </row>
    <row r="9" s="1" customFormat="1" ht="15" customHeight="1">
      <c r="B9" s="266"/>
      <c r="C9" s="265" t="s">
        <v>1609</v>
      </c>
      <c r="D9" s="265"/>
      <c r="E9" s="265"/>
      <c r="F9" s="265"/>
      <c r="G9" s="265"/>
      <c r="H9" s="265"/>
      <c r="I9" s="265"/>
      <c r="J9" s="265"/>
      <c r="K9" s="263"/>
    </row>
    <row r="10" s="1" customFormat="1" ht="15" customHeight="1">
      <c r="B10" s="266"/>
      <c r="C10" s="265"/>
      <c r="D10" s="265" t="s">
        <v>1610</v>
      </c>
      <c r="E10" s="265"/>
      <c r="F10" s="265"/>
      <c r="G10" s="265"/>
      <c r="H10" s="265"/>
      <c r="I10" s="265"/>
      <c r="J10" s="265"/>
      <c r="K10" s="263"/>
    </row>
    <row r="11" s="1" customFormat="1" ht="15" customHeight="1">
      <c r="B11" s="266"/>
      <c r="C11" s="267"/>
      <c r="D11" s="265" t="s">
        <v>1611</v>
      </c>
      <c r="E11" s="265"/>
      <c r="F11" s="265"/>
      <c r="G11" s="265"/>
      <c r="H11" s="265"/>
      <c r="I11" s="265"/>
      <c r="J11" s="265"/>
      <c r="K11" s="263"/>
    </row>
    <row r="12" s="1" customFormat="1" ht="15" customHeight="1">
      <c r="B12" s="266"/>
      <c r="C12" s="267"/>
      <c r="D12" s="265"/>
      <c r="E12" s="265"/>
      <c r="F12" s="265"/>
      <c r="G12" s="265"/>
      <c r="H12" s="265"/>
      <c r="I12" s="265"/>
      <c r="J12" s="265"/>
      <c r="K12" s="263"/>
    </row>
    <row r="13" s="1" customFormat="1" ht="15" customHeight="1">
      <c r="B13" s="266"/>
      <c r="C13" s="267"/>
      <c r="D13" s="268" t="s">
        <v>1612</v>
      </c>
      <c r="E13" s="265"/>
      <c r="F13" s="265"/>
      <c r="G13" s="265"/>
      <c r="H13" s="265"/>
      <c r="I13" s="265"/>
      <c r="J13" s="265"/>
      <c r="K13" s="263"/>
    </row>
    <row r="14" s="1" customFormat="1" ht="12.75" customHeight="1">
      <c r="B14" s="266"/>
      <c r="C14" s="267"/>
      <c r="D14" s="267"/>
      <c r="E14" s="267"/>
      <c r="F14" s="267"/>
      <c r="G14" s="267"/>
      <c r="H14" s="267"/>
      <c r="I14" s="267"/>
      <c r="J14" s="267"/>
      <c r="K14" s="263"/>
    </row>
    <row r="15" s="1" customFormat="1" ht="15" customHeight="1">
      <c r="B15" s="266"/>
      <c r="C15" s="267"/>
      <c r="D15" s="265" t="s">
        <v>1613</v>
      </c>
      <c r="E15" s="265"/>
      <c r="F15" s="265"/>
      <c r="G15" s="265"/>
      <c r="H15" s="265"/>
      <c r="I15" s="265"/>
      <c r="J15" s="265"/>
      <c r="K15" s="263"/>
    </row>
    <row r="16" s="1" customFormat="1" ht="15" customHeight="1">
      <c r="B16" s="266"/>
      <c r="C16" s="267"/>
      <c r="D16" s="265" t="s">
        <v>1614</v>
      </c>
      <c r="E16" s="265"/>
      <c r="F16" s="265"/>
      <c r="G16" s="265"/>
      <c r="H16" s="265"/>
      <c r="I16" s="265"/>
      <c r="J16" s="265"/>
      <c r="K16" s="263"/>
    </row>
    <row r="17" s="1" customFormat="1" ht="15" customHeight="1">
      <c r="B17" s="266"/>
      <c r="C17" s="267"/>
      <c r="D17" s="265" t="s">
        <v>1615</v>
      </c>
      <c r="E17" s="265"/>
      <c r="F17" s="265"/>
      <c r="G17" s="265"/>
      <c r="H17" s="265"/>
      <c r="I17" s="265"/>
      <c r="J17" s="265"/>
      <c r="K17" s="263"/>
    </row>
    <row r="18" s="1" customFormat="1" ht="15" customHeight="1">
      <c r="B18" s="266"/>
      <c r="C18" s="267"/>
      <c r="D18" s="267"/>
      <c r="E18" s="269" t="s">
        <v>76</v>
      </c>
      <c r="F18" s="265" t="s">
        <v>1616</v>
      </c>
      <c r="G18" s="265"/>
      <c r="H18" s="265"/>
      <c r="I18" s="265"/>
      <c r="J18" s="265"/>
      <c r="K18" s="263"/>
    </row>
    <row r="19" s="1" customFormat="1" ht="15" customHeight="1">
      <c r="B19" s="266"/>
      <c r="C19" s="267"/>
      <c r="D19" s="267"/>
      <c r="E19" s="269" t="s">
        <v>1617</v>
      </c>
      <c r="F19" s="265" t="s">
        <v>1618</v>
      </c>
      <c r="G19" s="265"/>
      <c r="H19" s="265"/>
      <c r="I19" s="265"/>
      <c r="J19" s="265"/>
      <c r="K19" s="263"/>
    </row>
    <row r="20" s="1" customFormat="1" ht="15" customHeight="1">
      <c r="B20" s="266"/>
      <c r="C20" s="267"/>
      <c r="D20" s="267"/>
      <c r="E20" s="269" t="s">
        <v>1619</v>
      </c>
      <c r="F20" s="265" t="s">
        <v>1620</v>
      </c>
      <c r="G20" s="265"/>
      <c r="H20" s="265"/>
      <c r="I20" s="265"/>
      <c r="J20" s="265"/>
      <c r="K20" s="263"/>
    </row>
    <row r="21" s="1" customFormat="1" ht="15" customHeight="1">
      <c r="B21" s="266"/>
      <c r="C21" s="267"/>
      <c r="D21" s="267"/>
      <c r="E21" s="269" t="s">
        <v>98</v>
      </c>
      <c r="F21" s="265" t="s">
        <v>99</v>
      </c>
      <c r="G21" s="265"/>
      <c r="H21" s="265"/>
      <c r="I21" s="265"/>
      <c r="J21" s="265"/>
      <c r="K21" s="263"/>
    </row>
    <row r="22" s="1" customFormat="1" ht="15" customHeight="1">
      <c r="B22" s="266"/>
      <c r="C22" s="267"/>
      <c r="D22" s="267"/>
      <c r="E22" s="269" t="s">
        <v>1621</v>
      </c>
      <c r="F22" s="265" t="s">
        <v>1622</v>
      </c>
      <c r="G22" s="265"/>
      <c r="H22" s="265"/>
      <c r="I22" s="265"/>
      <c r="J22" s="265"/>
      <c r="K22" s="263"/>
    </row>
    <row r="23" s="1" customFormat="1" ht="15" customHeight="1">
      <c r="B23" s="266"/>
      <c r="C23" s="267"/>
      <c r="D23" s="267"/>
      <c r="E23" s="269" t="s">
        <v>1623</v>
      </c>
      <c r="F23" s="265" t="s">
        <v>1624</v>
      </c>
      <c r="G23" s="265"/>
      <c r="H23" s="265"/>
      <c r="I23" s="265"/>
      <c r="J23" s="265"/>
      <c r="K23" s="263"/>
    </row>
    <row r="24" s="1" customFormat="1" ht="12.75" customHeight="1">
      <c r="B24" s="266"/>
      <c r="C24" s="267"/>
      <c r="D24" s="267"/>
      <c r="E24" s="267"/>
      <c r="F24" s="267"/>
      <c r="G24" s="267"/>
      <c r="H24" s="267"/>
      <c r="I24" s="267"/>
      <c r="J24" s="267"/>
      <c r="K24" s="263"/>
    </row>
    <row r="25" s="1" customFormat="1" ht="15" customHeight="1">
      <c r="B25" s="266"/>
      <c r="C25" s="265" t="s">
        <v>1625</v>
      </c>
      <c r="D25" s="265"/>
      <c r="E25" s="265"/>
      <c r="F25" s="265"/>
      <c r="G25" s="265"/>
      <c r="H25" s="265"/>
      <c r="I25" s="265"/>
      <c r="J25" s="265"/>
      <c r="K25" s="263"/>
    </row>
    <row r="26" s="1" customFormat="1" ht="15" customHeight="1">
      <c r="B26" s="266"/>
      <c r="C26" s="265" t="s">
        <v>1626</v>
      </c>
      <c r="D26" s="265"/>
      <c r="E26" s="265"/>
      <c r="F26" s="265"/>
      <c r="G26" s="265"/>
      <c r="H26" s="265"/>
      <c r="I26" s="265"/>
      <c r="J26" s="265"/>
      <c r="K26" s="263"/>
    </row>
    <row r="27" s="1" customFormat="1" ht="15" customHeight="1">
      <c r="B27" s="266"/>
      <c r="C27" s="265"/>
      <c r="D27" s="265" t="s">
        <v>1627</v>
      </c>
      <c r="E27" s="265"/>
      <c r="F27" s="265"/>
      <c r="G27" s="265"/>
      <c r="H27" s="265"/>
      <c r="I27" s="265"/>
      <c r="J27" s="265"/>
      <c r="K27" s="263"/>
    </row>
    <row r="28" s="1" customFormat="1" ht="15" customHeight="1">
      <c r="B28" s="266"/>
      <c r="C28" s="267"/>
      <c r="D28" s="265" t="s">
        <v>1628</v>
      </c>
      <c r="E28" s="265"/>
      <c r="F28" s="265"/>
      <c r="G28" s="265"/>
      <c r="H28" s="265"/>
      <c r="I28" s="265"/>
      <c r="J28" s="265"/>
      <c r="K28" s="263"/>
    </row>
    <row r="29" s="1" customFormat="1" ht="12.75" customHeight="1">
      <c r="B29" s="266"/>
      <c r="C29" s="267"/>
      <c r="D29" s="267"/>
      <c r="E29" s="267"/>
      <c r="F29" s="267"/>
      <c r="G29" s="267"/>
      <c r="H29" s="267"/>
      <c r="I29" s="267"/>
      <c r="J29" s="267"/>
      <c r="K29" s="263"/>
    </row>
    <row r="30" s="1" customFormat="1" ht="15" customHeight="1">
      <c r="B30" s="266"/>
      <c r="C30" s="267"/>
      <c r="D30" s="265" t="s">
        <v>1629</v>
      </c>
      <c r="E30" s="265"/>
      <c r="F30" s="265"/>
      <c r="G30" s="265"/>
      <c r="H30" s="265"/>
      <c r="I30" s="265"/>
      <c r="J30" s="265"/>
      <c r="K30" s="263"/>
    </row>
    <row r="31" s="1" customFormat="1" ht="15" customHeight="1">
      <c r="B31" s="266"/>
      <c r="C31" s="267"/>
      <c r="D31" s="265" t="s">
        <v>1630</v>
      </c>
      <c r="E31" s="265"/>
      <c r="F31" s="265"/>
      <c r="G31" s="265"/>
      <c r="H31" s="265"/>
      <c r="I31" s="265"/>
      <c r="J31" s="265"/>
      <c r="K31" s="263"/>
    </row>
    <row r="32" s="1" customFormat="1" ht="12.75" customHeight="1">
      <c r="B32" s="266"/>
      <c r="C32" s="267"/>
      <c r="D32" s="267"/>
      <c r="E32" s="267"/>
      <c r="F32" s="267"/>
      <c r="G32" s="267"/>
      <c r="H32" s="267"/>
      <c r="I32" s="267"/>
      <c r="J32" s="267"/>
      <c r="K32" s="263"/>
    </row>
    <row r="33" s="1" customFormat="1" ht="15" customHeight="1">
      <c r="B33" s="266"/>
      <c r="C33" s="267"/>
      <c r="D33" s="265" t="s">
        <v>1631</v>
      </c>
      <c r="E33" s="265"/>
      <c r="F33" s="265"/>
      <c r="G33" s="265"/>
      <c r="H33" s="265"/>
      <c r="I33" s="265"/>
      <c r="J33" s="265"/>
      <c r="K33" s="263"/>
    </row>
    <row r="34" s="1" customFormat="1" ht="15" customHeight="1">
      <c r="B34" s="266"/>
      <c r="C34" s="267"/>
      <c r="D34" s="265" t="s">
        <v>1632</v>
      </c>
      <c r="E34" s="265"/>
      <c r="F34" s="265"/>
      <c r="G34" s="265"/>
      <c r="H34" s="265"/>
      <c r="I34" s="265"/>
      <c r="J34" s="265"/>
      <c r="K34" s="263"/>
    </row>
    <row r="35" s="1" customFormat="1" ht="15" customHeight="1">
      <c r="B35" s="266"/>
      <c r="C35" s="267"/>
      <c r="D35" s="265" t="s">
        <v>1633</v>
      </c>
      <c r="E35" s="265"/>
      <c r="F35" s="265"/>
      <c r="G35" s="265"/>
      <c r="H35" s="265"/>
      <c r="I35" s="265"/>
      <c r="J35" s="265"/>
      <c r="K35" s="263"/>
    </row>
    <row r="36" s="1" customFormat="1" ht="15" customHeight="1">
      <c r="B36" s="266"/>
      <c r="C36" s="267"/>
      <c r="D36" s="265"/>
      <c r="E36" s="268" t="s">
        <v>126</v>
      </c>
      <c r="F36" s="265"/>
      <c r="G36" s="265" t="s">
        <v>1634</v>
      </c>
      <c r="H36" s="265"/>
      <c r="I36" s="265"/>
      <c r="J36" s="265"/>
      <c r="K36" s="263"/>
    </row>
    <row r="37" s="1" customFormat="1" ht="30.75" customHeight="1">
      <c r="B37" s="266"/>
      <c r="C37" s="267"/>
      <c r="D37" s="265"/>
      <c r="E37" s="268" t="s">
        <v>1635</v>
      </c>
      <c r="F37" s="265"/>
      <c r="G37" s="265" t="s">
        <v>1636</v>
      </c>
      <c r="H37" s="265"/>
      <c r="I37" s="265"/>
      <c r="J37" s="265"/>
      <c r="K37" s="263"/>
    </row>
    <row r="38" s="1" customFormat="1" ht="15" customHeight="1">
      <c r="B38" s="266"/>
      <c r="C38" s="267"/>
      <c r="D38" s="265"/>
      <c r="E38" s="268" t="s">
        <v>50</v>
      </c>
      <c r="F38" s="265"/>
      <c r="G38" s="265" t="s">
        <v>1637</v>
      </c>
      <c r="H38" s="265"/>
      <c r="I38" s="265"/>
      <c r="J38" s="265"/>
      <c r="K38" s="263"/>
    </row>
    <row r="39" s="1" customFormat="1" ht="15" customHeight="1">
      <c r="B39" s="266"/>
      <c r="C39" s="267"/>
      <c r="D39" s="265"/>
      <c r="E39" s="268" t="s">
        <v>51</v>
      </c>
      <c r="F39" s="265"/>
      <c r="G39" s="265" t="s">
        <v>1638</v>
      </c>
      <c r="H39" s="265"/>
      <c r="I39" s="265"/>
      <c r="J39" s="265"/>
      <c r="K39" s="263"/>
    </row>
    <row r="40" s="1" customFormat="1" ht="15" customHeight="1">
      <c r="B40" s="266"/>
      <c r="C40" s="267"/>
      <c r="D40" s="265"/>
      <c r="E40" s="268" t="s">
        <v>127</v>
      </c>
      <c r="F40" s="265"/>
      <c r="G40" s="265" t="s">
        <v>1639</v>
      </c>
      <c r="H40" s="265"/>
      <c r="I40" s="265"/>
      <c r="J40" s="265"/>
      <c r="K40" s="263"/>
    </row>
    <row r="41" s="1" customFormat="1" ht="15" customHeight="1">
      <c r="B41" s="266"/>
      <c r="C41" s="267"/>
      <c r="D41" s="265"/>
      <c r="E41" s="268" t="s">
        <v>128</v>
      </c>
      <c r="F41" s="265"/>
      <c r="G41" s="265" t="s">
        <v>1640</v>
      </c>
      <c r="H41" s="265"/>
      <c r="I41" s="265"/>
      <c r="J41" s="265"/>
      <c r="K41" s="263"/>
    </row>
    <row r="42" s="1" customFormat="1" ht="15" customHeight="1">
      <c r="B42" s="266"/>
      <c r="C42" s="267"/>
      <c r="D42" s="265"/>
      <c r="E42" s="268" t="s">
        <v>1641</v>
      </c>
      <c r="F42" s="265"/>
      <c r="G42" s="265" t="s">
        <v>1642</v>
      </c>
      <c r="H42" s="265"/>
      <c r="I42" s="265"/>
      <c r="J42" s="265"/>
      <c r="K42" s="263"/>
    </row>
    <row r="43" s="1" customFormat="1" ht="15" customHeight="1">
      <c r="B43" s="266"/>
      <c r="C43" s="267"/>
      <c r="D43" s="265"/>
      <c r="E43" s="268"/>
      <c r="F43" s="265"/>
      <c r="G43" s="265" t="s">
        <v>1643</v>
      </c>
      <c r="H43" s="265"/>
      <c r="I43" s="265"/>
      <c r="J43" s="265"/>
      <c r="K43" s="263"/>
    </row>
    <row r="44" s="1" customFormat="1" ht="15" customHeight="1">
      <c r="B44" s="266"/>
      <c r="C44" s="267"/>
      <c r="D44" s="265"/>
      <c r="E44" s="268" t="s">
        <v>1644</v>
      </c>
      <c r="F44" s="265"/>
      <c r="G44" s="265" t="s">
        <v>1645</v>
      </c>
      <c r="H44" s="265"/>
      <c r="I44" s="265"/>
      <c r="J44" s="265"/>
      <c r="K44" s="263"/>
    </row>
    <row r="45" s="1" customFormat="1" ht="15" customHeight="1">
      <c r="B45" s="266"/>
      <c r="C45" s="267"/>
      <c r="D45" s="265"/>
      <c r="E45" s="268" t="s">
        <v>130</v>
      </c>
      <c r="F45" s="265"/>
      <c r="G45" s="265" t="s">
        <v>1646</v>
      </c>
      <c r="H45" s="265"/>
      <c r="I45" s="265"/>
      <c r="J45" s="265"/>
      <c r="K45" s="263"/>
    </row>
    <row r="46" s="1" customFormat="1" ht="12.75" customHeight="1">
      <c r="B46" s="266"/>
      <c r="C46" s="267"/>
      <c r="D46" s="265"/>
      <c r="E46" s="265"/>
      <c r="F46" s="265"/>
      <c r="G46" s="265"/>
      <c r="H46" s="265"/>
      <c r="I46" s="265"/>
      <c r="J46" s="265"/>
      <c r="K46" s="263"/>
    </row>
    <row r="47" s="1" customFormat="1" ht="15" customHeight="1">
      <c r="B47" s="266"/>
      <c r="C47" s="267"/>
      <c r="D47" s="265" t="s">
        <v>1647</v>
      </c>
      <c r="E47" s="265"/>
      <c r="F47" s="265"/>
      <c r="G47" s="265"/>
      <c r="H47" s="265"/>
      <c r="I47" s="265"/>
      <c r="J47" s="265"/>
      <c r="K47" s="263"/>
    </row>
    <row r="48" s="1" customFormat="1" ht="15" customHeight="1">
      <c r="B48" s="266"/>
      <c r="C48" s="267"/>
      <c r="D48" s="267"/>
      <c r="E48" s="265" t="s">
        <v>1648</v>
      </c>
      <c r="F48" s="265"/>
      <c r="G48" s="265"/>
      <c r="H48" s="265"/>
      <c r="I48" s="265"/>
      <c r="J48" s="265"/>
      <c r="K48" s="263"/>
    </row>
    <row r="49" s="1" customFormat="1" ht="15" customHeight="1">
      <c r="B49" s="266"/>
      <c r="C49" s="267"/>
      <c r="D49" s="267"/>
      <c r="E49" s="265" t="s">
        <v>1649</v>
      </c>
      <c r="F49" s="265"/>
      <c r="G49" s="265"/>
      <c r="H49" s="265"/>
      <c r="I49" s="265"/>
      <c r="J49" s="265"/>
      <c r="K49" s="263"/>
    </row>
    <row r="50" s="1" customFormat="1" ht="15" customHeight="1">
      <c r="B50" s="266"/>
      <c r="C50" s="267"/>
      <c r="D50" s="267"/>
      <c r="E50" s="265" t="s">
        <v>1650</v>
      </c>
      <c r="F50" s="265"/>
      <c r="G50" s="265"/>
      <c r="H50" s="265"/>
      <c r="I50" s="265"/>
      <c r="J50" s="265"/>
      <c r="K50" s="263"/>
    </row>
    <row r="51" s="1" customFormat="1" ht="15" customHeight="1">
      <c r="B51" s="266"/>
      <c r="C51" s="267"/>
      <c r="D51" s="265" t="s">
        <v>1651</v>
      </c>
      <c r="E51" s="265"/>
      <c r="F51" s="265"/>
      <c r="G51" s="265"/>
      <c r="H51" s="265"/>
      <c r="I51" s="265"/>
      <c r="J51" s="265"/>
      <c r="K51" s="263"/>
    </row>
    <row r="52" s="1" customFormat="1" ht="25.5" customHeight="1">
      <c r="B52" s="261"/>
      <c r="C52" s="262" t="s">
        <v>1652</v>
      </c>
      <c r="D52" s="262"/>
      <c r="E52" s="262"/>
      <c r="F52" s="262"/>
      <c r="G52" s="262"/>
      <c r="H52" s="262"/>
      <c r="I52" s="262"/>
      <c r="J52" s="262"/>
      <c r="K52" s="263"/>
    </row>
    <row r="53" s="1" customFormat="1" ht="5.25" customHeight="1">
      <c r="B53" s="261"/>
      <c r="C53" s="264"/>
      <c r="D53" s="264"/>
      <c r="E53" s="264"/>
      <c r="F53" s="264"/>
      <c r="G53" s="264"/>
      <c r="H53" s="264"/>
      <c r="I53" s="264"/>
      <c r="J53" s="264"/>
      <c r="K53" s="263"/>
    </row>
    <row r="54" s="1" customFormat="1" ht="15" customHeight="1">
      <c r="B54" s="261"/>
      <c r="C54" s="265" t="s">
        <v>1653</v>
      </c>
      <c r="D54" s="265"/>
      <c r="E54" s="265"/>
      <c r="F54" s="265"/>
      <c r="G54" s="265"/>
      <c r="H54" s="265"/>
      <c r="I54" s="265"/>
      <c r="J54" s="265"/>
      <c r="K54" s="263"/>
    </row>
    <row r="55" s="1" customFormat="1" ht="15" customHeight="1">
      <c r="B55" s="261"/>
      <c r="C55" s="265" t="s">
        <v>1654</v>
      </c>
      <c r="D55" s="265"/>
      <c r="E55" s="265"/>
      <c r="F55" s="265"/>
      <c r="G55" s="265"/>
      <c r="H55" s="265"/>
      <c r="I55" s="265"/>
      <c r="J55" s="265"/>
      <c r="K55" s="263"/>
    </row>
    <row r="56" s="1" customFormat="1" ht="12.75" customHeight="1">
      <c r="B56" s="261"/>
      <c r="C56" s="265"/>
      <c r="D56" s="265"/>
      <c r="E56" s="265"/>
      <c r="F56" s="265"/>
      <c r="G56" s="265"/>
      <c r="H56" s="265"/>
      <c r="I56" s="265"/>
      <c r="J56" s="265"/>
      <c r="K56" s="263"/>
    </row>
    <row r="57" s="1" customFormat="1" ht="15" customHeight="1">
      <c r="B57" s="261"/>
      <c r="C57" s="265" t="s">
        <v>1655</v>
      </c>
      <c r="D57" s="265"/>
      <c r="E57" s="265"/>
      <c r="F57" s="265"/>
      <c r="G57" s="265"/>
      <c r="H57" s="265"/>
      <c r="I57" s="265"/>
      <c r="J57" s="265"/>
      <c r="K57" s="263"/>
    </row>
    <row r="58" s="1" customFormat="1" ht="15" customHeight="1">
      <c r="B58" s="261"/>
      <c r="C58" s="267"/>
      <c r="D58" s="265" t="s">
        <v>1656</v>
      </c>
      <c r="E58" s="265"/>
      <c r="F58" s="265"/>
      <c r="G58" s="265"/>
      <c r="H58" s="265"/>
      <c r="I58" s="265"/>
      <c r="J58" s="265"/>
      <c r="K58" s="263"/>
    </row>
    <row r="59" s="1" customFormat="1" ht="15" customHeight="1">
      <c r="B59" s="261"/>
      <c r="C59" s="267"/>
      <c r="D59" s="265" t="s">
        <v>1657</v>
      </c>
      <c r="E59" s="265"/>
      <c r="F59" s="265"/>
      <c r="G59" s="265"/>
      <c r="H59" s="265"/>
      <c r="I59" s="265"/>
      <c r="J59" s="265"/>
      <c r="K59" s="263"/>
    </row>
    <row r="60" s="1" customFormat="1" ht="15" customHeight="1">
      <c r="B60" s="261"/>
      <c r="C60" s="267"/>
      <c r="D60" s="265" t="s">
        <v>1658</v>
      </c>
      <c r="E60" s="265"/>
      <c r="F60" s="265"/>
      <c r="G60" s="265"/>
      <c r="H60" s="265"/>
      <c r="I60" s="265"/>
      <c r="J60" s="265"/>
      <c r="K60" s="263"/>
    </row>
    <row r="61" s="1" customFormat="1" ht="15" customHeight="1">
      <c r="B61" s="261"/>
      <c r="C61" s="267"/>
      <c r="D61" s="265" t="s">
        <v>1659</v>
      </c>
      <c r="E61" s="265"/>
      <c r="F61" s="265"/>
      <c r="G61" s="265"/>
      <c r="H61" s="265"/>
      <c r="I61" s="265"/>
      <c r="J61" s="265"/>
      <c r="K61" s="263"/>
    </row>
    <row r="62" s="1" customFormat="1" ht="15" customHeight="1">
      <c r="B62" s="261"/>
      <c r="C62" s="267"/>
      <c r="D62" s="270" t="s">
        <v>1660</v>
      </c>
      <c r="E62" s="270"/>
      <c r="F62" s="270"/>
      <c r="G62" s="270"/>
      <c r="H62" s="270"/>
      <c r="I62" s="270"/>
      <c r="J62" s="270"/>
      <c r="K62" s="263"/>
    </row>
    <row r="63" s="1" customFormat="1" ht="15" customHeight="1">
      <c r="B63" s="261"/>
      <c r="C63" s="267"/>
      <c r="D63" s="265" t="s">
        <v>1661</v>
      </c>
      <c r="E63" s="265"/>
      <c r="F63" s="265"/>
      <c r="G63" s="265"/>
      <c r="H63" s="265"/>
      <c r="I63" s="265"/>
      <c r="J63" s="265"/>
      <c r="K63" s="263"/>
    </row>
    <row r="64" s="1" customFormat="1" ht="12.75" customHeight="1">
      <c r="B64" s="261"/>
      <c r="C64" s="267"/>
      <c r="D64" s="267"/>
      <c r="E64" s="271"/>
      <c r="F64" s="267"/>
      <c r="G64" s="267"/>
      <c r="H64" s="267"/>
      <c r="I64" s="267"/>
      <c r="J64" s="267"/>
      <c r="K64" s="263"/>
    </row>
    <row r="65" s="1" customFormat="1" ht="15" customHeight="1">
      <c r="B65" s="261"/>
      <c r="C65" s="267"/>
      <c r="D65" s="265" t="s">
        <v>1662</v>
      </c>
      <c r="E65" s="265"/>
      <c r="F65" s="265"/>
      <c r="G65" s="265"/>
      <c r="H65" s="265"/>
      <c r="I65" s="265"/>
      <c r="J65" s="265"/>
      <c r="K65" s="263"/>
    </row>
    <row r="66" s="1" customFormat="1" ht="15" customHeight="1">
      <c r="B66" s="261"/>
      <c r="C66" s="267"/>
      <c r="D66" s="270" t="s">
        <v>1663</v>
      </c>
      <c r="E66" s="270"/>
      <c r="F66" s="270"/>
      <c r="G66" s="270"/>
      <c r="H66" s="270"/>
      <c r="I66" s="270"/>
      <c r="J66" s="270"/>
      <c r="K66" s="263"/>
    </row>
    <row r="67" s="1" customFormat="1" ht="15" customHeight="1">
      <c r="B67" s="261"/>
      <c r="C67" s="267"/>
      <c r="D67" s="265" t="s">
        <v>1664</v>
      </c>
      <c r="E67" s="265"/>
      <c r="F67" s="265"/>
      <c r="G67" s="265"/>
      <c r="H67" s="265"/>
      <c r="I67" s="265"/>
      <c r="J67" s="265"/>
      <c r="K67" s="263"/>
    </row>
    <row r="68" s="1" customFormat="1" ht="15" customHeight="1">
      <c r="B68" s="261"/>
      <c r="C68" s="267"/>
      <c r="D68" s="265" t="s">
        <v>1665</v>
      </c>
      <c r="E68" s="265"/>
      <c r="F68" s="265"/>
      <c r="G68" s="265"/>
      <c r="H68" s="265"/>
      <c r="I68" s="265"/>
      <c r="J68" s="265"/>
      <c r="K68" s="263"/>
    </row>
    <row r="69" s="1" customFormat="1" ht="15" customHeight="1">
      <c r="B69" s="261"/>
      <c r="C69" s="267"/>
      <c r="D69" s="265" t="s">
        <v>1666</v>
      </c>
      <c r="E69" s="265"/>
      <c r="F69" s="265"/>
      <c r="G69" s="265"/>
      <c r="H69" s="265"/>
      <c r="I69" s="265"/>
      <c r="J69" s="265"/>
      <c r="K69" s="263"/>
    </row>
    <row r="70" s="1" customFormat="1" ht="15" customHeight="1">
      <c r="B70" s="261"/>
      <c r="C70" s="267"/>
      <c r="D70" s="265" t="s">
        <v>1667</v>
      </c>
      <c r="E70" s="265"/>
      <c r="F70" s="265"/>
      <c r="G70" s="265"/>
      <c r="H70" s="265"/>
      <c r="I70" s="265"/>
      <c r="J70" s="265"/>
      <c r="K70" s="263"/>
    </row>
    <row r="71" s="1" customFormat="1" ht="12.75" customHeight="1">
      <c r="B71" s="272"/>
      <c r="C71" s="273"/>
      <c r="D71" s="273"/>
      <c r="E71" s="273"/>
      <c r="F71" s="273"/>
      <c r="G71" s="273"/>
      <c r="H71" s="273"/>
      <c r="I71" s="273"/>
      <c r="J71" s="273"/>
      <c r="K71" s="274"/>
    </row>
    <row r="72" s="1" customFormat="1" ht="18.75" customHeight="1">
      <c r="B72" s="275"/>
      <c r="C72" s="275"/>
      <c r="D72" s="275"/>
      <c r="E72" s="275"/>
      <c r="F72" s="275"/>
      <c r="G72" s="275"/>
      <c r="H72" s="275"/>
      <c r="I72" s="275"/>
      <c r="J72" s="275"/>
      <c r="K72" s="276"/>
    </row>
    <row r="73" s="1" customFormat="1" ht="18.75" customHeight="1">
      <c r="B73" s="276"/>
      <c r="C73" s="276"/>
      <c r="D73" s="276"/>
      <c r="E73" s="276"/>
      <c r="F73" s="276"/>
      <c r="G73" s="276"/>
      <c r="H73" s="276"/>
      <c r="I73" s="276"/>
      <c r="J73" s="276"/>
      <c r="K73" s="276"/>
    </row>
    <row r="74" s="1" customFormat="1" ht="7.5" customHeight="1">
      <c r="B74" s="277"/>
      <c r="C74" s="278"/>
      <c r="D74" s="278"/>
      <c r="E74" s="278"/>
      <c r="F74" s="278"/>
      <c r="G74" s="278"/>
      <c r="H74" s="278"/>
      <c r="I74" s="278"/>
      <c r="J74" s="278"/>
      <c r="K74" s="279"/>
    </row>
    <row r="75" s="1" customFormat="1" ht="45" customHeight="1">
      <c r="B75" s="280"/>
      <c r="C75" s="281" t="s">
        <v>1668</v>
      </c>
      <c r="D75" s="281"/>
      <c r="E75" s="281"/>
      <c r="F75" s="281"/>
      <c r="G75" s="281"/>
      <c r="H75" s="281"/>
      <c r="I75" s="281"/>
      <c r="J75" s="281"/>
      <c r="K75" s="282"/>
    </row>
    <row r="76" s="1" customFormat="1" ht="17.25" customHeight="1">
      <c r="B76" s="280"/>
      <c r="C76" s="283" t="s">
        <v>1669</v>
      </c>
      <c r="D76" s="283"/>
      <c r="E76" s="283"/>
      <c r="F76" s="283" t="s">
        <v>1670</v>
      </c>
      <c r="G76" s="284"/>
      <c r="H76" s="283" t="s">
        <v>51</v>
      </c>
      <c r="I76" s="283" t="s">
        <v>54</v>
      </c>
      <c r="J76" s="283" t="s">
        <v>1671</v>
      </c>
      <c r="K76" s="282"/>
    </row>
    <row r="77" s="1" customFormat="1" ht="17.25" customHeight="1">
      <c r="B77" s="280"/>
      <c r="C77" s="285" t="s">
        <v>1672</v>
      </c>
      <c r="D77" s="285"/>
      <c r="E77" s="285"/>
      <c r="F77" s="286" t="s">
        <v>1673</v>
      </c>
      <c r="G77" s="287"/>
      <c r="H77" s="285"/>
      <c r="I77" s="285"/>
      <c r="J77" s="285" t="s">
        <v>1674</v>
      </c>
      <c r="K77" s="282"/>
    </row>
    <row r="78" s="1" customFormat="1" ht="5.25" customHeight="1">
      <c r="B78" s="280"/>
      <c r="C78" s="288"/>
      <c r="D78" s="288"/>
      <c r="E78" s="288"/>
      <c r="F78" s="288"/>
      <c r="G78" s="289"/>
      <c r="H78" s="288"/>
      <c r="I78" s="288"/>
      <c r="J78" s="288"/>
      <c r="K78" s="282"/>
    </row>
    <row r="79" s="1" customFormat="1" ht="15" customHeight="1">
      <c r="B79" s="280"/>
      <c r="C79" s="268" t="s">
        <v>50</v>
      </c>
      <c r="D79" s="290"/>
      <c r="E79" s="290"/>
      <c r="F79" s="291" t="s">
        <v>1675</v>
      </c>
      <c r="G79" s="292"/>
      <c r="H79" s="268" t="s">
        <v>1676</v>
      </c>
      <c r="I79" s="268" t="s">
        <v>1677</v>
      </c>
      <c r="J79" s="268">
        <v>20</v>
      </c>
      <c r="K79" s="282"/>
    </row>
    <row r="80" s="1" customFormat="1" ht="15" customHeight="1">
      <c r="B80" s="280"/>
      <c r="C80" s="268" t="s">
        <v>1678</v>
      </c>
      <c r="D80" s="268"/>
      <c r="E80" s="268"/>
      <c r="F80" s="291" t="s">
        <v>1675</v>
      </c>
      <c r="G80" s="292"/>
      <c r="H80" s="268" t="s">
        <v>1679</v>
      </c>
      <c r="I80" s="268" t="s">
        <v>1677</v>
      </c>
      <c r="J80" s="268">
        <v>120</v>
      </c>
      <c r="K80" s="282"/>
    </row>
    <row r="81" s="1" customFormat="1" ht="15" customHeight="1">
      <c r="B81" s="293"/>
      <c r="C81" s="268" t="s">
        <v>1680</v>
      </c>
      <c r="D81" s="268"/>
      <c r="E81" s="268"/>
      <c r="F81" s="291" t="s">
        <v>1681</v>
      </c>
      <c r="G81" s="292"/>
      <c r="H81" s="268" t="s">
        <v>1682</v>
      </c>
      <c r="I81" s="268" t="s">
        <v>1677</v>
      </c>
      <c r="J81" s="268">
        <v>50</v>
      </c>
      <c r="K81" s="282"/>
    </row>
    <row r="82" s="1" customFormat="1" ht="15" customHeight="1">
      <c r="B82" s="293"/>
      <c r="C82" s="268" t="s">
        <v>1683</v>
      </c>
      <c r="D82" s="268"/>
      <c r="E82" s="268"/>
      <c r="F82" s="291" t="s">
        <v>1675</v>
      </c>
      <c r="G82" s="292"/>
      <c r="H82" s="268" t="s">
        <v>1684</v>
      </c>
      <c r="I82" s="268" t="s">
        <v>1685</v>
      </c>
      <c r="J82" s="268"/>
      <c r="K82" s="282"/>
    </row>
    <row r="83" s="1" customFormat="1" ht="15" customHeight="1">
      <c r="B83" s="293"/>
      <c r="C83" s="294" t="s">
        <v>1686</v>
      </c>
      <c r="D83" s="294"/>
      <c r="E83" s="294"/>
      <c r="F83" s="295" t="s">
        <v>1681</v>
      </c>
      <c r="G83" s="294"/>
      <c r="H83" s="294" t="s">
        <v>1687</v>
      </c>
      <c r="I83" s="294" t="s">
        <v>1677</v>
      </c>
      <c r="J83" s="294">
        <v>15</v>
      </c>
      <c r="K83" s="282"/>
    </row>
    <row r="84" s="1" customFormat="1" ht="15" customHeight="1">
      <c r="B84" s="293"/>
      <c r="C84" s="294" t="s">
        <v>1688</v>
      </c>
      <c r="D84" s="294"/>
      <c r="E84" s="294"/>
      <c r="F84" s="295" t="s">
        <v>1681</v>
      </c>
      <c r="G84" s="294"/>
      <c r="H84" s="294" t="s">
        <v>1689</v>
      </c>
      <c r="I84" s="294" t="s">
        <v>1677</v>
      </c>
      <c r="J84" s="294">
        <v>15</v>
      </c>
      <c r="K84" s="282"/>
    </row>
    <row r="85" s="1" customFormat="1" ht="15" customHeight="1">
      <c r="B85" s="293"/>
      <c r="C85" s="294" t="s">
        <v>1690</v>
      </c>
      <c r="D85" s="294"/>
      <c r="E85" s="294"/>
      <c r="F85" s="295" t="s">
        <v>1681</v>
      </c>
      <c r="G85" s="294"/>
      <c r="H85" s="294" t="s">
        <v>1691</v>
      </c>
      <c r="I85" s="294" t="s">
        <v>1677</v>
      </c>
      <c r="J85" s="294">
        <v>20</v>
      </c>
      <c r="K85" s="282"/>
    </row>
    <row r="86" s="1" customFormat="1" ht="15" customHeight="1">
      <c r="B86" s="293"/>
      <c r="C86" s="294" t="s">
        <v>1692</v>
      </c>
      <c r="D86" s="294"/>
      <c r="E86" s="294"/>
      <c r="F86" s="295" t="s">
        <v>1681</v>
      </c>
      <c r="G86" s="294"/>
      <c r="H86" s="294" t="s">
        <v>1693</v>
      </c>
      <c r="I86" s="294" t="s">
        <v>1677</v>
      </c>
      <c r="J86" s="294">
        <v>20</v>
      </c>
      <c r="K86" s="282"/>
    </row>
    <row r="87" s="1" customFormat="1" ht="15" customHeight="1">
      <c r="B87" s="293"/>
      <c r="C87" s="268" t="s">
        <v>1694</v>
      </c>
      <c r="D87" s="268"/>
      <c r="E87" s="268"/>
      <c r="F87" s="291" t="s">
        <v>1681</v>
      </c>
      <c r="G87" s="292"/>
      <c r="H87" s="268" t="s">
        <v>1695</v>
      </c>
      <c r="I87" s="268" t="s">
        <v>1677</v>
      </c>
      <c r="J87" s="268">
        <v>50</v>
      </c>
      <c r="K87" s="282"/>
    </row>
    <row r="88" s="1" customFormat="1" ht="15" customHeight="1">
      <c r="B88" s="293"/>
      <c r="C88" s="268" t="s">
        <v>1696</v>
      </c>
      <c r="D88" s="268"/>
      <c r="E88" s="268"/>
      <c r="F88" s="291" t="s">
        <v>1681</v>
      </c>
      <c r="G88" s="292"/>
      <c r="H88" s="268" t="s">
        <v>1697</v>
      </c>
      <c r="I88" s="268" t="s">
        <v>1677</v>
      </c>
      <c r="J88" s="268">
        <v>20</v>
      </c>
      <c r="K88" s="282"/>
    </row>
    <row r="89" s="1" customFormat="1" ht="15" customHeight="1">
      <c r="B89" s="293"/>
      <c r="C89" s="268" t="s">
        <v>1698</v>
      </c>
      <c r="D89" s="268"/>
      <c r="E89" s="268"/>
      <c r="F89" s="291" t="s">
        <v>1681</v>
      </c>
      <c r="G89" s="292"/>
      <c r="H89" s="268" t="s">
        <v>1699</v>
      </c>
      <c r="I89" s="268" t="s">
        <v>1677</v>
      </c>
      <c r="J89" s="268">
        <v>20</v>
      </c>
      <c r="K89" s="282"/>
    </row>
    <row r="90" s="1" customFormat="1" ht="15" customHeight="1">
      <c r="B90" s="293"/>
      <c r="C90" s="268" t="s">
        <v>1700</v>
      </c>
      <c r="D90" s="268"/>
      <c r="E90" s="268"/>
      <c r="F90" s="291" t="s">
        <v>1681</v>
      </c>
      <c r="G90" s="292"/>
      <c r="H90" s="268" t="s">
        <v>1701</v>
      </c>
      <c r="I90" s="268" t="s">
        <v>1677</v>
      </c>
      <c r="J90" s="268">
        <v>50</v>
      </c>
      <c r="K90" s="282"/>
    </row>
    <row r="91" s="1" customFormat="1" ht="15" customHeight="1">
      <c r="B91" s="293"/>
      <c r="C91" s="268" t="s">
        <v>1702</v>
      </c>
      <c r="D91" s="268"/>
      <c r="E91" s="268"/>
      <c r="F91" s="291" t="s">
        <v>1681</v>
      </c>
      <c r="G91" s="292"/>
      <c r="H91" s="268" t="s">
        <v>1702</v>
      </c>
      <c r="I91" s="268" t="s">
        <v>1677</v>
      </c>
      <c r="J91" s="268">
        <v>50</v>
      </c>
      <c r="K91" s="282"/>
    </row>
    <row r="92" s="1" customFormat="1" ht="15" customHeight="1">
      <c r="B92" s="293"/>
      <c r="C92" s="268" t="s">
        <v>1703</v>
      </c>
      <c r="D92" s="268"/>
      <c r="E92" s="268"/>
      <c r="F92" s="291" t="s">
        <v>1681</v>
      </c>
      <c r="G92" s="292"/>
      <c r="H92" s="268" t="s">
        <v>1704</v>
      </c>
      <c r="I92" s="268" t="s">
        <v>1677</v>
      </c>
      <c r="J92" s="268">
        <v>255</v>
      </c>
      <c r="K92" s="282"/>
    </row>
    <row r="93" s="1" customFormat="1" ht="15" customHeight="1">
      <c r="B93" s="293"/>
      <c r="C93" s="268" t="s">
        <v>1705</v>
      </c>
      <c r="D93" s="268"/>
      <c r="E93" s="268"/>
      <c r="F93" s="291" t="s">
        <v>1675</v>
      </c>
      <c r="G93" s="292"/>
      <c r="H93" s="268" t="s">
        <v>1706</v>
      </c>
      <c r="I93" s="268" t="s">
        <v>1707</v>
      </c>
      <c r="J93" s="268"/>
      <c r="K93" s="282"/>
    </row>
    <row r="94" s="1" customFormat="1" ht="15" customHeight="1">
      <c r="B94" s="293"/>
      <c r="C94" s="268" t="s">
        <v>1708</v>
      </c>
      <c r="D94" s="268"/>
      <c r="E94" s="268"/>
      <c r="F94" s="291" t="s">
        <v>1675</v>
      </c>
      <c r="G94" s="292"/>
      <c r="H94" s="268" t="s">
        <v>1709</v>
      </c>
      <c r="I94" s="268" t="s">
        <v>1710</v>
      </c>
      <c r="J94" s="268"/>
      <c r="K94" s="282"/>
    </row>
    <row r="95" s="1" customFormat="1" ht="15" customHeight="1">
      <c r="B95" s="293"/>
      <c r="C95" s="268" t="s">
        <v>1711</v>
      </c>
      <c r="D95" s="268"/>
      <c r="E95" s="268"/>
      <c r="F95" s="291" t="s">
        <v>1675</v>
      </c>
      <c r="G95" s="292"/>
      <c r="H95" s="268" t="s">
        <v>1711</v>
      </c>
      <c r="I95" s="268" t="s">
        <v>1710</v>
      </c>
      <c r="J95" s="268"/>
      <c r="K95" s="282"/>
    </row>
    <row r="96" s="1" customFormat="1" ht="15" customHeight="1">
      <c r="B96" s="293"/>
      <c r="C96" s="268" t="s">
        <v>35</v>
      </c>
      <c r="D96" s="268"/>
      <c r="E96" s="268"/>
      <c r="F96" s="291" t="s">
        <v>1675</v>
      </c>
      <c r="G96" s="292"/>
      <c r="H96" s="268" t="s">
        <v>1712</v>
      </c>
      <c r="I96" s="268" t="s">
        <v>1710</v>
      </c>
      <c r="J96" s="268"/>
      <c r="K96" s="282"/>
    </row>
    <row r="97" s="1" customFormat="1" ht="15" customHeight="1">
      <c r="B97" s="293"/>
      <c r="C97" s="268" t="s">
        <v>45</v>
      </c>
      <c r="D97" s="268"/>
      <c r="E97" s="268"/>
      <c r="F97" s="291" t="s">
        <v>1675</v>
      </c>
      <c r="G97" s="292"/>
      <c r="H97" s="268" t="s">
        <v>1713</v>
      </c>
      <c r="I97" s="268" t="s">
        <v>1710</v>
      </c>
      <c r="J97" s="268"/>
      <c r="K97" s="282"/>
    </row>
    <row r="98" s="1" customFormat="1" ht="15" customHeight="1">
      <c r="B98" s="296"/>
      <c r="C98" s="297"/>
      <c r="D98" s="297"/>
      <c r="E98" s="297"/>
      <c r="F98" s="297"/>
      <c r="G98" s="297"/>
      <c r="H98" s="297"/>
      <c r="I98" s="297"/>
      <c r="J98" s="297"/>
      <c r="K98" s="298"/>
    </row>
    <row r="99" s="1" customFormat="1" ht="18.75" customHeight="1">
      <c r="B99" s="299"/>
      <c r="C99" s="300"/>
      <c r="D99" s="300"/>
      <c r="E99" s="300"/>
      <c r="F99" s="300"/>
      <c r="G99" s="300"/>
      <c r="H99" s="300"/>
      <c r="I99" s="300"/>
      <c r="J99" s="300"/>
      <c r="K99" s="299"/>
    </row>
    <row r="100" s="1" customFormat="1" ht="18.75" customHeight="1">
      <c r="B100" s="276"/>
      <c r="C100" s="276"/>
      <c r="D100" s="276"/>
      <c r="E100" s="276"/>
      <c r="F100" s="276"/>
      <c r="G100" s="276"/>
      <c r="H100" s="276"/>
      <c r="I100" s="276"/>
      <c r="J100" s="276"/>
      <c r="K100" s="276"/>
    </row>
    <row r="101" s="1" customFormat="1" ht="7.5" customHeight="1">
      <c r="B101" s="277"/>
      <c r="C101" s="278"/>
      <c r="D101" s="278"/>
      <c r="E101" s="278"/>
      <c r="F101" s="278"/>
      <c r="G101" s="278"/>
      <c r="H101" s="278"/>
      <c r="I101" s="278"/>
      <c r="J101" s="278"/>
      <c r="K101" s="279"/>
    </row>
    <row r="102" s="1" customFormat="1" ht="45" customHeight="1">
      <c r="B102" s="280"/>
      <c r="C102" s="281" t="s">
        <v>1714</v>
      </c>
      <c r="D102" s="281"/>
      <c r="E102" s="281"/>
      <c r="F102" s="281"/>
      <c r="G102" s="281"/>
      <c r="H102" s="281"/>
      <c r="I102" s="281"/>
      <c r="J102" s="281"/>
      <c r="K102" s="282"/>
    </row>
    <row r="103" s="1" customFormat="1" ht="17.25" customHeight="1">
      <c r="B103" s="280"/>
      <c r="C103" s="283" t="s">
        <v>1669</v>
      </c>
      <c r="D103" s="283"/>
      <c r="E103" s="283"/>
      <c r="F103" s="283" t="s">
        <v>1670</v>
      </c>
      <c r="G103" s="284"/>
      <c r="H103" s="283" t="s">
        <v>51</v>
      </c>
      <c r="I103" s="283" t="s">
        <v>54</v>
      </c>
      <c r="J103" s="283" t="s">
        <v>1671</v>
      </c>
      <c r="K103" s="282"/>
    </row>
    <row r="104" s="1" customFormat="1" ht="17.25" customHeight="1">
      <c r="B104" s="280"/>
      <c r="C104" s="285" t="s">
        <v>1672</v>
      </c>
      <c r="D104" s="285"/>
      <c r="E104" s="285"/>
      <c r="F104" s="286" t="s">
        <v>1673</v>
      </c>
      <c r="G104" s="287"/>
      <c r="H104" s="285"/>
      <c r="I104" s="285"/>
      <c r="J104" s="285" t="s">
        <v>1674</v>
      </c>
      <c r="K104" s="282"/>
    </row>
    <row r="105" s="1" customFormat="1" ht="5.25" customHeight="1">
      <c r="B105" s="280"/>
      <c r="C105" s="283"/>
      <c r="D105" s="283"/>
      <c r="E105" s="283"/>
      <c r="F105" s="283"/>
      <c r="G105" s="301"/>
      <c r="H105" s="283"/>
      <c r="I105" s="283"/>
      <c r="J105" s="283"/>
      <c r="K105" s="282"/>
    </row>
    <row r="106" s="1" customFormat="1" ht="15" customHeight="1">
      <c r="B106" s="280"/>
      <c r="C106" s="268" t="s">
        <v>50</v>
      </c>
      <c r="D106" s="290"/>
      <c r="E106" s="290"/>
      <c r="F106" s="291" t="s">
        <v>1675</v>
      </c>
      <c r="G106" s="268"/>
      <c r="H106" s="268" t="s">
        <v>1715</v>
      </c>
      <c r="I106" s="268" t="s">
        <v>1677</v>
      </c>
      <c r="J106" s="268">
        <v>20</v>
      </c>
      <c r="K106" s="282"/>
    </row>
    <row r="107" s="1" customFormat="1" ht="15" customHeight="1">
      <c r="B107" s="280"/>
      <c r="C107" s="268" t="s">
        <v>1678</v>
      </c>
      <c r="D107" s="268"/>
      <c r="E107" s="268"/>
      <c r="F107" s="291" t="s">
        <v>1675</v>
      </c>
      <c r="G107" s="268"/>
      <c r="H107" s="268" t="s">
        <v>1715</v>
      </c>
      <c r="I107" s="268" t="s">
        <v>1677</v>
      </c>
      <c r="J107" s="268">
        <v>120</v>
      </c>
      <c r="K107" s="282"/>
    </row>
    <row r="108" s="1" customFormat="1" ht="15" customHeight="1">
      <c r="B108" s="293"/>
      <c r="C108" s="268" t="s">
        <v>1680</v>
      </c>
      <c r="D108" s="268"/>
      <c r="E108" s="268"/>
      <c r="F108" s="291" t="s">
        <v>1681</v>
      </c>
      <c r="G108" s="268"/>
      <c r="H108" s="268" t="s">
        <v>1715</v>
      </c>
      <c r="I108" s="268" t="s">
        <v>1677</v>
      </c>
      <c r="J108" s="268">
        <v>50</v>
      </c>
      <c r="K108" s="282"/>
    </row>
    <row r="109" s="1" customFormat="1" ht="15" customHeight="1">
      <c r="B109" s="293"/>
      <c r="C109" s="268" t="s">
        <v>1683</v>
      </c>
      <c r="D109" s="268"/>
      <c r="E109" s="268"/>
      <c r="F109" s="291" t="s">
        <v>1675</v>
      </c>
      <c r="G109" s="268"/>
      <c r="H109" s="268" t="s">
        <v>1715</v>
      </c>
      <c r="I109" s="268" t="s">
        <v>1685</v>
      </c>
      <c r="J109" s="268"/>
      <c r="K109" s="282"/>
    </row>
    <row r="110" s="1" customFormat="1" ht="15" customHeight="1">
      <c r="B110" s="293"/>
      <c r="C110" s="268" t="s">
        <v>1694</v>
      </c>
      <c r="D110" s="268"/>
      <c r="E110" s="268"/>
      <c r="F110" s="291" t="s">
        <v>1681</v>
      </c>
      <c r="G110" s="268"/>
      <c r="H110" s="268" t="s">
        <v>1715</v>
      </c>
      <c r="I110" s="268" t="s">
        <v>1677</v>
      </c>
      <c r="J110" s="268">
        <v>50</v>
      </c>
      <c r="K110" s="282"/>
    </row>
    <row r="111" s="1" customFormat="1" ht="15" customHeight="1">
      <c r="B111" s="293"/>
      <c r="C111" s="268" t="s">
        <v>1702</v>
      </c>
      <c r="D111" s="268"/>
      <c r="E111" s="268"/>
      <c r="F111" s="291" t="s">
        <v>1681</v>
      </c>
      <c r="G111" s="268"/>
      <c r="H111" s="268" t="s">
        <v>1715</v>
      </c>
      <c r="I111" s="268" t="s">
        <v>1677</v>
      </c>
      <c r="J111" s="268">
        <v>50</v>
      </c>
      <c r="K111" s="282"/>
    </row>
    <row r="112" s="1" customFormat="1" ht="15" customHeight="1">
      <c r="B112" s="293"/>
      <c r="C112" s="268" t="s">
        <v>1700</v>
      </c>
      <c r="D112" s="268"/>
      <c r="E112" s="268"/>
      <c r="F112" s="291" t="s">
        <v>1681</v>
      </c>
      <c r="G112" s="268"/>
      <c r="H112" s="268" t="s">
        <v>1715</v>
      </c>
      <c r="I112" s="268" t="s">
        <v>1677</v>
      </c>
      <c r="J112" s="268">
        <v>50</v>
      </c>
      <c r="K112" s="282"/>
    </row>
    <row r="113" s="1" customFormat="1" ht="15" customHeight="1">
      <c r="B113" s="293"/>
      <c r="C113" s="268" t="s">
        <v>50</v>
      </c>
      <c r="D113" s="268"/>
      <c r="E113" s="268"/>
      <c r="F113" s="291" t="s">
        <v>1675</v>
      </c>
      <c r="G113" s="268"/>
      <c r="H113" s="268" t="s">
        <v>1716</v>
      </c>
      <c r="I113" s="268" t="s">
        <v>1677</v>
      </c>
      <c r="J113" s="268">
        <v>20</v>
      </c>
      <c r="K113" s="282"/>
    </row>
    <row r="114" s="1" customFormat="1" ht="15" customHeight="1">
      <c r="B114" s="293"/>
      <c r="C114" s="268" t="s">
        <v>1717</v>
      </c>
      <c r="D114" s="268"/>
      <c r="E114" s="268"/>
      <c r="F114" s="291" t="s">
        <v>1675</v>
      </c>
      <c r="G114" s="268"/>
      <c r="H114" s="268" t="s">
        <v>1718</v>
      </c>
      <c r="I114" s="268" t="s">
        <v>1677</v>
      </c>
      <c r="J114" s="268">
        <v>120</v>
      </c>
      <c r="K114" s="282"/>
    </row>
    <row r="115" s="1" customFormat="1" ht="15" customHeight="1">
      <c r="B115" s="293"/>
      <c r="C115" s="268" t="s">
        <v>35</v>
      </c>
      <c r="D115" s="268"/>
      <c r="E115" s="268"/>
      <c r="F115" s="291" t="s">
        <v>1675</v>
      </c>
      <c r="G115" s="268"/>
      <c r="H115" s="268" t="s">
        <v>1719</v>
      </c>
      <c r="I115" s="268" t="s">
        <v>1710</v>
      </c>
      <c r="J115" s="268"/>
      <c r="K115" s="282"/>
    </row>
    <row r="116" s="1" customFormat="1" ht="15" customHeight="1">
      <c r="B116" s="293"/>
      <c r="C116" s="268" t="s">
        <v>45</v>
      </c>
      <c r="D116" s="268"/>
      <c r="E116" s="268"/>
      <c r="F116" s="291" t="s">
        <v>1675</v>
      </c>
      <c r="G116" s="268"/>
      <c r="H116" s="268" t="s">
        <v>1720</v>
      </c>
      <c r="I116" s="268" t="s">
        <v>1710</v>
      </c>
      <c r="J116" s="268"/>
      <c r="K116" s="282"/>
    </row>
    <row r="117" s="1" customFormat="1" ht="15" customHeight="1">
      <c r="B117" s="293"/>
      <c r="C117" s="268" t="s">
        <v>54</v>
      </c>
      <c r="D117" s="268"/>
      <c r="E117" s="268"/>
      <c r="F117" s="291" t="s">
        <v>1675</v>
      </c>
      <c r="G117" s="268"/>
      <c r="H117" s="268" t="s">
        <v>1721</v>
      </c>
      <c r="I117" s="268" t="s">
        <v>1722</v>
      </c>
      <c r="J117" s="268"/>
      <c r="K117" s="282"/>
    </row>
    <row r="118" s="1" customFormat="1" ht="15" customHeight="1">
      <c r="B118" s="296"/>
      <c r="C118" s="302"/>
      <c r="D118" s="302"/>
      <c r="E118" s="302"/>
      <c r="F118" s="302"/>
      <c r="G118" s="302"/>
      <c r="H118" s="302"/>
      <c r="I118" s="302"/>
      <c r="J118" s="302"/>
      <c r="K118" s="298"/>
    </row>
    <row r="119" s="1" customFormat="1" ht="18.75" customHeight="1">
      <c r="B119" s="303"/>
      <c r="C119" s="304"/>
      <c r="D119" s="304"/>
      <c r="E119" s="304"/>
      <c r="F119" s="305"/>
      <c r="G119" s="304"/>
      <c r="H119" s="304"/>
      <c r="I119" s="304"/>
      <c r="J119" s="304"/>
      <c r="K119" s="303"/>
    </row>
    <row r="120" s="1" customFormat="1" ht="18.75" customHeight="1">
      <c r="B120" s="276"/>
      <c r="C120" s="276"/>
      <c r="D120" s="276"/>
      <c r="E120" s="276"/>
      <c r="F120" s="276"/>
      <c r="G120" s="276"/>
      <c r="H120" s="276"/>
      <c r="I120" s="276"/>
      <c r="J120" s="276"/>
      <c r="K120" s="276"/>
    </row>
    <row r="121" s="1" customFormat="1" ht="7.5" customHeight="1">
      <c r="B121" s="306"/>
      <c r="C121" s="307"/>
      <c r="D121" s="307"/>
      <c r="E121" s="307"/>
      <c r="F121" s="307"/>
      <c r="G121" s="307"/>
      <c r="H121" s="307"/>
      <c r="I121" s="307"/>
      <c r="J121" s="307"/>
      <c r="K121" s="308"/>
    </row>
    <row r="122" s="1" customFormat="1" ht="45" customHeight="1">
      <c r="B122" s="309"/>
      <c r="C122" s="259" t="s">
        <v>1723</v>
      </c>
      <c r="D122" s="259"/>
      <c r="E122" s="259"/>
      <c r="F122" s="259"/>
      <c r="G122" s="259"/>
      <c r="H122" s="259"/>
      <c r="I122" s="259"/>
      <c r="J122" s="259"/>
      <c r="K122" s="310"/>
    </row>
    <row r="123" s="1" customFormat="1" ht="17.25" customHeight="1">
      <c r="B123" s="311"/>
      <c r="C123" s="283" t="s">
        <v>1669</v>
      </c>
      <c r="D123" s="283"/>
      <c r="E123" s="283"/>
      <c r="F123" s="283" t="s">
        <v>1670</v>
      </c>
      <c r="G123" s="284"/>
      <c r="H123" s="283" t="s">
        <v>51</v>
      </c>
      <c r="I123" s="283" t="s">
        <v>54</v>
      </c>
      <c r="J123" s="283" t="s">
        <v>1671</v>
      </c>
      <c r="K123" s="312"/>
    </row>
    <row r="124" s="1" customFormat="1" ht="17.25" customHeight="1">
      <c r="B124" s="311"/>
      <c r="C124" s="285" t="s">
        <v>1672</v>
      </c>
      <c r="D124" s="285"/>
      <c r="E124" s="285"/>
      <c r="F124" s="286" t="s">
        <v>1673</v>
      </c>
      <c r="G124" s="287"/>
      <c r="H124" s="285"/>
      <c r="I124" s="285"/>
      <c r="J124" s="285" t="s">
        <v>1674</v>
      </c>
      <c r="K124" s="312"/>
    </row>
    <row r="125" s="1" customFormat="1" ht="5.25" customHeight="1">
      <c r="B125" s="313"/>
      <c r="C125" s="288"/>
      <c r="D125" s="288"/>
      <c r="E125" s="288"/>
      <c r="F125" s="288"/>
      <c r="G125" s="314"/>
      <c r="H125" s="288"/>
      <c r="I125" s="288"/>
      <c r="J125" s="288"/>
      <c r="K125" s="315"/>
    </row>
    <row r="126" s="1" customFormat="1" ht="15" customHeight="1">
      <c r="B126" s="313"/>
      <c r="C126" s="268" t="s">
        <v>1678</v>
      </c>
      <c r="D126" s="290"/>
      <c r="E126" s="290"/>
      <c r="F126" s="291" t="s">
        <v>1675</v>
      </c>
      <c r="G126" s="268"/>
      <c r="H126" s="268" t="s">
        <v>1715</v>
      </c>
      <c r="I126" s="268" t="s">
        <v>1677</v>
      </c>
      <c r="J126" s="268">
        <v>120</v>
      </c>
      <c r="K126" s="316"/>
    </row>
    <row r="127" s="1" customFormat="1" ht="15" customHeight="1">
      <c r="B127" s="313"/>
      <c r="C127" s="268" t="s">
        <v>1724</v>
      </c>
      <c r="D127" s="268"/>
      <c r="E127" s="268"/>
      <c r="F127" s="291" t="s">
        <v>1675</v>
      </c>
      <c r="G127" s="268"/>
      <c r="H127" s="268" t="s">
        <v>1725</v>
      </c>
      <c r="I127" s="268" t="s">
        <v>1677</v>
      </c>
      <c r="J127" s="268" t="s">
        <v>1726</v>
      </c>
      <c r="K127" s="316"/>
    </row>
    <row r="128" s="1" customFormat="1" ht="15" customHeight="1">
      <c r="B128" s="313"/>
      <c r="C128" s="268" t="s">
        <v>1623</v>
      </c>
      <c r="D128" s="268"/>
      <c r="E128" s="268"/>
      <c r="F128" s="291" t="s">
        <v>1675</v>
      </c>
      <c r="G128" s="268"/>
      <c r="H128" s="268" t="s">
        <v>1727</v>
      </c>
      <c r="I128" s="268" t="s">
        <v>1677</v>
      </c>
      <c r="J128" s="268" t="s">
        <v>1726</v>
      </c>
      <c r="K128" s="316"/>
    </row>
    <row r="129" s="1" customFormat="1" ht="15" customHeight="1">
      <c r="B129" s="313"/>
      <c r="C129" s="268" t="s">
        <v>1686</v>
      </c>
      <c r="D129" s="268"/>
      <c r="E129" s="268"/>
      <c r="F129" s="291" t="s">
        <v>1681</v>
      </c>
      <c r="G129" s="268"/>
      <c r="H129" s="268" t="s">
        <v>1687</v>
      </c>
      <c r="I129" s="268" t="s">
        <v>1677</v>
      </c>
      <c r="J129" s="268">
        <v>15</v>
      </c>
      <c r="K129" s="316"/>
    </row>
    <row r="130" s="1" customFormat="1" ht="15" customHeight="1">
      <c r="B130" s="313"/>
      <c r="C130" s="294" t="s">
        <v>1688</v>
      </c>
      <c r="D130" s="294"/>
      <c r="E130" s="294"/>
      <c r="F130" s="295" t="s">
        <v>1681</v>
      </c>
      <c r="G130" s="294"/>
      <c r="H130" s="294" t="s">
        <v>1689</v>
      </c>
      <c r="I130" s="294" t="s">
        <v>1677</v>
      </c>
      <c r="J130" s="294">
        <v>15</v>
      </c>
      <c r="K130" s="316"/>
    </row>
    <row r="131" s="1" customFormat="1" ht="15" customHeight="1">
      <c r="B131" s="313"/>
      <c r="C131" s="294" t="s">
        <v>1690</v>
      </c>
      <c r="D131" s="294"/>
      <c r="E131" s="294"/>
      <c r="F131" s="295" t="s">
        <v>1681</v>
      </c>
      <c r="G131" s="294"/>
      <c r="H131" s="294" t="s">
        <v>1691</v>
      </c>
      <c r="I131" s="294" t="s">
        <v>1677</v>
      </c>
      <c r="J131" s="294">
        <v>20</v>
      </c>
      <c r="K131" s="316"/>
    </row>
    <row r="132" s="1" customFormat="1" ht="15" customHeight="1">
      <c r="B132" s="313"/>
      <c r="C132" s="294" t="s">
        <v>1692</v>
      </c>
      <c r="D132" s="294"/>
      <c r="E132" s="294"/>
      <c r="F132" s="295" t="s">
        <v>1681</v>
      </c>
      <c r="G132" s="294"/>
      <c r="H132" s="294" t="s">
        <v>1693</v>
      </c>
      <c r="I132" s="294" t="s">
        <v>1677</v>
      </c>
      <c r="J132" s="294">
        <v>20</v>
      </c>
      <c r="K132" s="316"/>
    </row>
    <row r="133" s="1" customFormat="1" ht="15" customHeight="1">
      <c r="B133" s="313"/>
      <c r="C133" s="268" t="s">
        <v>1680</v>
      </c>
      <c r="D133" s="268"/>
      <c r="E133" s="268"/>
      <c r="F133" s="291" t="s">
        <v>1681</v>
      </c>
      <c r="G133" s="268"/>
      <c r="H133" s="268" t="s">
        <v>1715</v>
      </c>
      <c r="I133" s="268" t="s">
        <v>1677</v>
      </c>
      <c r="J133" s="268">
        <v>50</v>
      </c>
      <c r="K133" s="316"/>
    </row>
    <row r="134" s="1" customFormat="1" ht="15" customHeight="1">
      <c r="B134" s="313"/>
      <c r="C134" s="268" t="s">
        <v>1694</v>
      </c>
      <c r="D134" s="268"/>
      <c r="E134" s="268"/>
      <c r="F134" s="291" t="s">
        <v>1681</v>
      </c>
      <c r="G134" s="268"/>
      <c r="H134" s="268" t="s">
        <v>1715</v>
      </c>
      <c r="I134" s="268" t="s">
        <v>1677</v>
      </c>
      <c r="J134" s="268">
        <v>50</v>
      </c>
      <c r="K134" s="316"/>
    </row>
    <row r="135" s="1" customFormat="1" ht="15" customHeight="1">
      <c r="B135" s="313"/>
      <c r="C135" s="268" t="s">
        <v>1700</v>
      </c>
      <c r="D135" s="268"/>
      <c r="E135" s="268"/>
      <c r="F135" s="291" t="s">
        <v>1681</v>
      </c>
      <c r="G135" s="268"/>
      <c r="H135" s="268" t="s">
        <v>1715</v>
      </c>
      <c r="I135" s="268" t="s">
        <v>1677</v>
      </c>
      <c r="J135" s="268">
        <v>50</v>
      </c>
      <c r="K135" s="316"/>
    </row>
    <row r="136" s="1" customFormat="1" ht="15" customHeight="1">
      <c r="B136" s="313"/>
      <c r="C136" s="268" t="s">
        <v>1702</v>
      </c>
      <c r="D136" s="268"/>
      <c r="E136" s="268"/>
      <c r="F136" s="291" t="s">
        <v>1681</v>
      </c>
      <c r="G136" s="268"/>
      <c r="H136" s="268" t="s">
        <v>1715</v>
      </c>
      <c r="I136" s="268" t="s">
        <v>1677</v>
      </c>
      <c r="J136" s="268">
        <v>50</v>
      </c>
      <c r="K136" s="316"/>
    </row>
    <row r="137" s="1" customFormat="1" ht="15" customHeight="1">
      <c r="B137" s="313"/>
      <c r="C137" s="268" t="s">
        <v>1703</v>
      </c>
      <c r="D137" s="268"/>
      <c r="E137" s="268"/>
      <c r="F137" s="291" t="s">
        <v>1681</v>
      </c>
      <c r="G137" s="268"/>
      <c r="H137" s="268" t="s">
        <v>1728</v>
      </c>
      <c r="I137" s="268" t="s">
        <v>1677</v>
      </c>
      <c r="J137" s="268">
        <v>255</v>
      </c>
      <c r="K137" s="316"/>
    </row>
    <row r="138" s="1" customFormat="1" ht="15" customHeight="1">
      <c r="B138" s="313"/>
      <c r="C138" s="268" t="s">
        <v>1705</v>
      </c>
      <c r="D138" s="268"/>
      <c r="E138" s="268"/>
      <c r="F138" s="291" t="s">
        <v>1675</v>
      </c>
      <c r="G138" s="268"/>
      <c r="H138" s="268" t="s">
        <v>1729</v>
      </c>
      <c r="I138" s="268" t="s">
        <v>1707</v>
      </c>
      <c r="J138" s="268"/>
      <c r="K138" s="316"/>
    </row>
    <row r="139" s="1" customFormat="1" ht="15" customHeight="1">
      <c r="B139" s="313"/>
      <c r="C139" s="268" t="s">
        <v>1708</v>
      </c>
      <c r="D139" s="268"/>
      <c r="E139" s="268"/>
      <c r="F139" s="291" t="s">
        <v>1675</v>
      </c>
      <c r="G139" s="268"/>
      <c r="H139" s="268" t="s">
        <v>1730</v>
      </c>
      <c r="I139" s="268" t="s">
        <v>1710</v>
      </c>
      <c r="J139" s="268"/>
      <c r="K139" s="316"/>
    </row>
    <row r="140" s="1" customFormat="1" ht="15" customHeight="1">
      <c r="B140" s="313"/>
      <c r="C140" s="268" t="s">
        <v>1711</v>
      </c>
      <c r="D140" s="268"/>
      <c r="E140" s="268"/>
      <c r="F140" s="291" t="s">
        <v>1675</v>
      </c>
      <c r="G140" s="268"/>
      <c r="H140" s="268" t="s">
        <v>1711</v>
      </c>
      <c r="I140" s="268" t="s">
        <v>1710</v>
      </c>
      <c r="J140" s="268"/>
      <c r="K140" s="316"/>
    </row>
    <row r="141" s="1" customFormat="1" ht="15" customHeight="1">
      <c r="B141" s="313"/>
      <c r="C141" s="268" t="s">
        <v>35</v>
      </c>
      <c r="D141" s="268"/>
      <c r="E141" s="268"/>
      <c r="F141" s="291" t="s">
        <v>1675</v>
      </c>
      <c r="G141" s="268"/>
      <c r="H141" s="268" t="s">
        <v>1731</v>
      </c>
      <c r="I141" s="268" t="s">
        <v>1710</v>
      </c>
      <c r="J141" s="268"/>
      <c r="K141" s="316"/>
    </row>
    <row r="142" s="1" customFormat="1" ht="15" customHeight="1">
      <c r="B142" s="313"/>
      <c r="C142" s="268" t="s">
        <v>1732</v>
      </c>
      <c r="D142" s="268"/>
      <c r="E142" s="268"/>
      <c r="F142" s="291" t="s">
        <v>1675</v>
      </c>
      <c r="G142" s="268"/>
      <c r="H142" s="268" t="s">
        <v>1733</v>
      </c>
      <c r="I142" s="268" t="s">
        <v>1710</v>
      </c>
      <c r="J142" s="268"/>
      <c r="K142" s="316"/>
    </row>
    <row r="143" s="1" customFormat="1" ht="15" customHeight="1">
      <c r="B143" s="317"/>
      <c r="C143" s="318"/>
      <c r="D143" s="318"/>
      <c r="E143" s="318"/>
      <c r="F143" s="318"/>
      <c r="G143" s="318"/>
      <c r="H143" s="318"/>
      <c r="I143" s="318"/>
      <c r="J143" s="318"/>
      <c r="K143" s="319"/>
    </row>
    <row r="144" s="1" customFormat="1" ht="18.75" customHeight="1">
      <c r="B144" s="304"/>
      <c r="C144" s="304"/>
      <c r="D144" s="304"/>
      <c r="E144" s="304"/>
      <c r="F144" s="305"/>
      <c r="G144" s="304"/>
      <c r="H144" s="304"/>
      <c r="I144" s="304"/>
      <c r="J144" s="304"/>
      <c r="K144" s="304"/>
    </row>
    <row r="145" s="1" customFormat="1" ht="18.75" customHeight="1">
      <c r="B145" s="276"/>
      <c r="C145" s="276"/>
      <c r="D145" s="276"/>
      <c r="E145" s="276"/>
      <c r="F145" s="276"/>
      <c r="G145" s="276"/>
      <c r="H145" s="276"/>
      <c r="I145" s="276"/>
      <c r="J145" s="276"/>
      <c r="K145" s="276"/>
    </row>
    <row r="146" s="1" customFormat="1" ht="7.5" customHeight="1">
      <c r="B146" s="277"/>
      <c r="C146" s="278"/>
      <c r="D146" s="278"/>
      <c r="E146" s="278"/>
      <c r="F146" s="278"/>
      <c r="G146" s="278"/>
      <c r="H146" s="278"/>
      <c r="I146" s="278"/>
      <c r="J146" s="278"/>
      <c r="K146" s="279"/>
    </row>
    <row r="147" s="1" customFormat="1" ht="45" customHeight="1">
      <c r="B147" s="280"/>
      <c r="C147" s="281" t="s">
        <v>1734</v>
      </c>
      <c r="D147" s="281"/>
      <c r="E147" s="281"/>
      <c r="F147" s="281"/>
      <c r="G147" s="281"/>
      <c r="H147" s="281"/>
      <c r="I147" s="281"/>
      <c r="J147" s="281"/>
      <c r="K147" s="282"/>
    </row>
    <row r="148" s="1" customFormat="1" ht="17.25" customHeight="1">
      <c r="B148" s="280"/>
      <c r="C148" s="283" t="s">
        <v>1669</v>
      </c>
      <c r="D148" s="283"/>
      <c r="E148" s="283"/>
      <c r="F148" s="283" t="s">
        <v>1670</v>
      </c>
      <c r="G148" s="284"/>
      <c r="H148" s="283" t="s">
        <v>51</v>
      </c>
      <c r="I148" s="283" t="s">
        <v>54</v>
      </c>
      <c r="J148" s="283" t="s">
        <v>1671</v>
      </c>
      <c r="K148" s="282"/>
    </row>
    <row r="149" s="1" customFormat="1" ht="17.25" customHeight="1">
      <c r="B149" s="280"/>
      <c r="C149" s="285" t="s">
        <v>1672</v>
      </c>
      <c r="D149" s="285"/>
      <c r="E149" s="285"/>
      <c r="F149" s="286" t="s">
        <v>1673</v>
      </c>
      <c r="G149" s="287"/>
      <c r="H149" s="285"/>
      <c r="I149" s="285"/>
      <c r="J149" s="285" t="s">
        <v>1674</v>
      </c>
      <c r="K149" s="282"/>
    </row>
    <row r="150" s="1" customFormat="1" ht="5.25" customHeight="1">
      <c r="B150" s="293"/>
      <c r="C150" s="288"/>
      <c r="D150" s="288"/>
      <c r="E150" s="288"/>
      <c r="F150" s="288"/>
      <c r="G150" s="289"/>
      <c r="H150" s="288"/>
      <c r="I150" s="288"/>
      <c r="J150" s="288"/>
      <c r="K150" s="316"/>
    </row>
    <row r="151" s="1" customFormat="1" ht="15" customHeight="1">
      <c r="B151" s="293"/>
      <c r="C151" s="320" t="s">
        <v>1678</v>
      </c>
      <c r="D151" s="268"/>
      <c r="E151" s="268"/>
      <c r="F151" s="321" t="s">
        <v>1675</v>
      </c>
      <c r="G151" s="268"/>
      <c r="H151" s="320" t="s">
        <v>1715</v>
      </c>
      <c r="I151" s="320" t="s">
        <v>1677</v>
      </c>
      <c r="J151" s="320">
        <v>120</v>
      </c>
      <c r="K151" s="316"/>
    </row>
    <row r="152" s="1" customFormat="1" ht="15" customHeight="1">
      <c r="B152" s="293"/>
      <c r="C152" s="320" t="s">
        <v>1724</v>
      </c>
      <c r="D152" s="268"/>
      <c r="E152" s="268"/>
      <c r="F152" s="321" t="s">
        <v>1675</v>
      </c>
      <c r="G152" s="268"/>
      <c r="H152" s="320" t="s">
        <v>1735</v>
      </c>
      <c r="I152" s="320" t="s">
        <v>1677</v>
      </c>
      <c r="J152" s="320" t="s">
        <v>1726</v>
      </c>
      <c r="K152" s="316"/>
    </row>
    <row r="153" s="1" customFormat="1" ht="15" customHeight="1">
      <c r="B153" s="293"/>
      <c r="C153" s="320" t="s">
        <v>1623</v>
      </c>
      <c r="D153" s="268"/>
      <c r="E153" s="268"/>
      <c r="F153" s="321" t="s">
        <v>1675</v>
      </c>
      <c r="G153" s="268"/>
      <c r="H153" s="320" t="s">
        <v>1736</v>
      </c>
      <c r="I153" s="320" t="s">
        <v>1677</v>
      </c>
      <c r="J153" s="320" t="s">
        <v>1726</v>
      </c>
      <c r="K153" s="316"/>
    </row>
    <row r="154" s="1" customFormat="1" ht="15" customHeight="1">
      <c r="B154" s="293"/>
      <c r="C154" s="320" t="s">
        <v>1680</v>
      </c>
      <c r="D154" s="268"/>
      <c r="E154" s="268"/>
      <c r="F154" s="321" t="s">
        <v>1681</v>
      </c>
      <c r="G154" s="268"/>
      <c r="H154" s="320" t="s">
        <v>1715</v>
      </c>
      <c r="I154" s="320" t="s">
        <v>1677</v>
      </c>
      <c r="J154" s="320">
        <v>50</v>
      </c>
      <c r="K154" s="316"/>
    </row>
    <row r="155" s="1" customFormat="1" ht="15" customHeight="1">
      <c r="B155" s="293"/>
      <c r="C155" s="320" t="s">
        <v>1683</v>
      </c>
      <c r="D155" s="268"/>
      <c r="E155" s="268"/>
      <c r="F155" s="321" t="s">
        <v>1675</v>
      </c>
      <c r="G155" s="268"/>
      <c r="H155" s="320" t="s">
        <v>1715</v>
      </c>
      <c r="I155" s="320" t="s">
        <v>1685</v>
      </c>
      <c r="J155" s="320"/>
      <c r="K155" s="316"/>
    </row>
    <row r="156" s="1" customFormat="1" ht="15" customHeight="1">
      <c r="B156" s="293"/>
      <c r="C156" s="320" t="s">
        <v>1694</v>
      </c>
      <c r="D156" s="268"/>
      <c r="E156" s="268"/>
      <c r="F156" s="321" t="s">
        <v>1681</v>
      </c>
      <c r="G156" s="268"/>
      <c r="H156" s="320" t="s">
        <v>1715</v>
      </c>
      <c r="I156" s="320" t="s">
        <v>1677</v>
      </c>
      <c r="J156" s="320">
        <v>50</v>
      </c>
      <c r="K156" s="316"/>
    </row>
    <row r="157" s="1" customFormat="1" ht="15" customHeight="1">
      <c r="B157" s="293"/>
      <c r="C157" s="320" t="s">
        <v>1702</v>
      </c>
      <c r="D157" s="268"/>
      <c r="E157" s="268"/>
      <c r="F157" s="321" t="s">
        <v>1681</v>
      </c>
      <c r="G157" s="268"/>
      <c r="H157" s="320" t="s">
        <v>1715</v>
      </c>
      <c r="I157" s="320" t="s">
        <v>1677</v>
      </c>
      <c r="J157" s="320">
        <v>50</v>
      </c>
      <c r="K157" s="316"/>
    </row>
    <row r="158" s="1" customFormat="1" ht="15" customHeight="1">
      <c r="B158" s="293"/>
      <c r="C158" s="320" t="s">
        <v>1700</v>
      </c>
      <c r="D158" s="268"/>
      <c r="E158" s="268"/>
      <c r="F158" s="321" t="s">
        <v>1681</v>
      </c>
      <c r="G158" s="268"/>
      <c r="H158" s="320" t="s">
        <v>1715</v>
      </c>
      <c r="I158" s="320" t="s">
        <v>1677</v>
      </c>
      <c r="J158" s="320">
        <v>50</v>
      </c>
      <c r="K158" s="316"/>
    </row>
    <row r="159" s="1" customFormat="1" ht="15" customHeight="1">
      <c r="B159" s="293"/>
      <c r="C159" s="320" t="s">
        <v>105</v>
      </c>
      <c r="D159" s="268"/>
      <c r="E159" s="268"/>
      <c r="F159" s="321" t="s">
        <v>1675</v>
      </c>
      <c r="G159" s="268"/>
      <c r="H159" s="320" t="s">
        <v>1737</v>
      </c>
      <c r="I159" s="320" t="s">
        <v>1677</v>
      </c>
      <c r="J159" s="320" t="s">
        <v>1738</v>
      </c>
      <c r="K159" s="316"/>
    </row>
    <row r="160" s="1" customFormat="1" ht="15" customHeight="1">
      <c r="B160" s="293"/>
      <c r="C160" s="320" t="s">
        <v>1739</v>
      </c>
      <c r="D160" s="268"/>
      <c r="E160" s="268"/>
      <c r="F160" s="321" t="s">
        <v>1675</v>
      </c>
      <c r="G160" s="268"/>
      <c r="H160" s="320" t="s">
        <v>1740</v>
      </c>
      <c r="I160" s="320" t="s">
        <v>1710</v>
      </c>
      <c r="J160" s="320"/>
      <c r="K160" s="316"/>
    </row>
    <row r="161" s="1" customFormat="1" ht="15" customHeight="1">
      <c r="B161" s="322"/>
      <c r="C161" s="302"/>
      <c r="D161" s="302"/>
      <c r="E161" s="302"/>
      <c r="F161" s="302"/>
      <c r="G161" s="302"/>
      <c r="H161" s="302"/>
      <c r="I161" s="302"/>
      <c r="J161" s="302"/>
      <c r="K161" s="323"/>
    </row>
    <row r="162" s="1" customFormat="1" ht="18.75" customHeight="1">
      <c r="B162" s="304"/>
      <c r="C162" s="314"/>
      <c r="D162" s="314"/>
      <c r="E162" s="314"/>
      <c r="F162" s="324"/>
      <c r="G162" s="314"/>
      <c r="H162" s="314"/>
      <c r="I162" s="314"/>
      <c r="J162" s="314"/>
      <c r="K162" s="304"/>
    </row>
    <row r="163" s="1" customFormat="1" ht="18.75" customHeight="1">
      <c r="B163" s="276"/>
      <c r="C163" s="276"/>
      <c r="D163" s="276"/>
      <c r="E163" s="276"/>
      <c r="F163" s="276"/>
      <c r="G163" s="276"/>
      <c r="H163" s="276"/>
      <c r="I163" s="276"/>
      <c r="J163" s="276"/>
      <c r="K163" s="276"/>
    </row>
    <row r="164" s="1" customFormat="1" ht="7.5" customHeight="1">
      <c r="B164" s="255"/>
      <c r="C164" s="256"/>
      <c r="D164" s="256"/>
      <c r="E164" s="256"/>
      <c r="F164" s="256"/>
      <c r="G164" s="256"/>
      <c r="H164" s="256"/>
      <c r="I164" s="256"/>
      <c r="J164" s="256"/>
      <c r="K164" s="257"/>
    </row>
    <row r="165" s="1" customFormat="1" ht="45" customHeight="1">
      <c r="B165" s="258"/>
      <c r="C165" s="259" t="s">
        <v>1741</v>
      </c>
      <c r="D165" s="259"/>
      <c r="E165" s="259"/>
      <c r="F165" s="259"/>
      <c r="G165" s="259"/>
      <c r="H165" s="259"/>
      <c r="I165" s="259"/>
      <c r="J165" s="259"/>
      <c r="K165" s="260"/>
    </row>
    <row r="166" s="1" customFormat="1" ht="17.25" customHeight="1">
      <c r="B166" s="258"/>
      <c r="C166" s="283" t="s">
        <v>1669</v>
      </c>
      <c r="D166" s="283"/>
      <c r="E166" s="283"/>
      <c r="F166" s="283" t="s">
        <v>1670</v>
      </c>
      <c r="G166" s="325"/>
      <c r="H166" s="326" t="s">
        <v>51</v>
      </c>
      <c r="I166" s="326" t="s">
        <v>54</v>
      </c>
      <c r="J166" s="283" t="s">
        <v>1671</v>
      </c>
      <c r="K166" s="260"/>
    </row>
    <row r="167" s="1" customFormat="1" ht="17.25" customHeight="1">
      <c r="B167" s="261"/>
      <c r="C167" s="285" t="s">
        <v>1672</v>
      </c>
      <c r="D167" s="285"/>
      <c r="E167" s="285"/>
      <c r="F167" s="286" t="s">
        <v>1673</v>
      </c>
      <c r="G167" s="327"/>
      <c r="H167" s="328"/>
      <c r="I167" s="328"/>
      <c r="J167" s="285" t="s">
        <v>1674</v>
      </c>
      <c r="K167" s="263"/>
    </row>
    <row r="168" s="1" customFormat="1" ht="5.25" customHeight="1">
      <c r="B168" s="293"/>
      <c r="C168" s="288"/>
      <c r="D168" s="288"/>
      <c r="E168" s="288"/>
      <c r="F168" s="288"/>
      <c r="G168" s="289"/>
      <c r="H168" s="288"/>
      <c r="I168" s="288"/>
      <c r="J168" s="288"/>
      <c r="K168" s="316"/>
    </row>
    <row r="169" s="1" customFormat="1" ht="15" customHeight="1">
      <c r="B169" s="293"/>
      <c r="C169" s="268" t="s">
        <v>1678</v>
      </c>
      <c r="D169" s="268"/>
      <c r="E169" s="268"/>
      <c r="F169" s="291" t="s">
        <v>1675</v>
      </c>
      <c r="G169" s="268"/>
      <c r="H169" s="268" t="s">
        <v>1715</v>
      </c>
      <c r="I169" s="268" t="s">
        <v>1677</v>
      </c>
      <c r="J169" s="268">
        <v>120</v>
      </c>
      <c r="K169" s="316"/>
    </row>
    <row r="170" s="1" customFormat="1" ht="15" customHeight="1">
      <c r="B170" s="293"/>
      <c r="C170" s="268" t="s">
        <v>1724</v>
      </c>
      <c r="D170" s="268"/>
      <c r="E170" s="268"/>
      <c r="F170" s="291" t="s">
        <v>1675</v>
      </c>
      <c r="G170" s="268"/>
      <c r="H170" s="268" t="s">
        <v>1725</v>
      </c>
      <c r="I170" s="268" t="s">
        <v>1677</v>
      </c>
      <c r="J170" s="268" t="s">
        <v>1726</v>
      </c>
      <c r="K170" s="316"/>
    </row>
    <row r="171" s="1" customFormat="1" ht="15" customHeight="1">
      <c r="B171" s="293"/>
      <c r="C171" s="268" t="s">
        <v>1623</v>
      </c>
      <c r="D171" s="268"/>
      <c r="E171" s="268"/>
      <c r="F171" s="291" t="s">
        <v>1675</v>
      </c>
      <c r="G171" s="268"/>
      <c r="H171" s="268" t="s">
        <v>1742</v>
      </c>
      <c r="I171" s="268" t="s">
        <v>1677</v>
      </c>
      <c r="J171" s="268" t="s">
        <v>1726</v>
      </c>
      <c r="K171" s="316"/>
    </row>
    <row r="172" s="1" customFormat="1" ht="15" customHeight="1">
      <c r="B172" s="293"/>
      <c r="C172" s="268" t="s">
        <v>1680</v>
      </c>
      <c r="D172" s="268"/>
      <c r="E172" s="268"/>
      <c r="F172" s="291" t="s">
        <v>1681</v>
      </c>
      <c r="G172" s="268"/>
      <c r="H172" s="268" t="s">
        <v>1742</v>
      </c>
      <c r="I172" s="268" t="s">
        <v>1677</v>
      </c>
      <c r="J172" s="268">
        <v>50</v>
      </c>
      <c r="K172" s="316"/>
    </row>
    <row r="173" s="1" customFormat="1" ht="15" customHeight="1">
      <c r="B173" s="293"/>
      <c r="C173" s="268" t="s">
        <v>1683</v>
      </c>
      <c r="D173" s="268"/>
      <c r="E173" s="268"/>
      <c r="F173" s="291" t="s">
        <v>1675</v>
      </c>
      <c r="G173" s="268"/>
      <c r="H173" s="268" t="s">
        <v>1742</v>
      </c>
      <c r="I173" s="268" t="s">
        <v>1685</v>
      </c>
      <c r="J173" s="268"/>
      <c r="K173" s="316"/>
    </row>
    <row r="174" s="1" customFormat="1" ht="15" customHeight="1">
      <c r="B174" s="293"/>
      <c r="C174" s="268" t="s">
        <v>1694</v>
      </c>
      <c r="D174" s="268"/>
      <c r="E174" s="268"/>
      <c r="F174" s="291" t="s">
        <v>1681</v>
      </c>
      <c r="G174" s="268"/>
      <c r="H174" s="268" t="s">
        <v>1742</v>
      </c>
      <c r="I174" s="268" t="s">
        <v>1677</v>
      </c>
      <c r="J174" s="268">
        <v>50</v>
      </c>
      <c r="K174" s="316"/>
    </row>
    <row r="175" s="1" customFormat="1" ht="15" customHeight="1">
      <c r="B175" s="293"/>
      <c r="C175" s="268" t="s">
        <v>1702</v>
      </c>
      <c r="D175" s="268"/>
      <c r="E175" s="268"/>
      <c r="F175" s="291" t="s">
        <v>1681</v>
      </c>
      <c r="G175" s="268"/>
      <c r="H175" s="268" t="s">
        <v>1742</v>
      </c>
      <c r="I175" s="268" t="s">
        <v>1677</v>
      </c>
      <c r="J175" s="268">
        <v>50</v>
      </c>
      <c r="K175" s="316"/>
    </row>
    <row r="176" s="1" customFormat="1" ht="15" customHeight="1">
      <c r="B176" s="293"/>
      <c r="C176" s="268" t="s">
        <v>1700</v>
      </c>
      <c r="D176" s="268"/>
      <c r="E176" s="268"/>
      <c r="F176" s="291" t="s">
        <v>1681</v>
      </c>
      <c r="G176" s="268"/>
      <c r="H176" s="268" t="s">
        <v>1742</v>
      </c>
      <c r="I176" s="268" t="s">
        <v>1677</v>
      </c>
      <c r="J176" s="268">
        <v>50</v>
      </c>
      <c r="K176" s="316"/>
    </row>
    <row r="177" s="1" customFormat="1" ht="15" customHeight="1">
      <c r="B177" s="293"/>
      <c r="C177" s="268" t="s">
        <v>126</v>
      </c>
      <c r="D177" s="268"/>
      <c r="E177" s="268"/>
      <c r="F177" s="291" t="s">
        <v>1675</v>
      </c>
      <c r="G177" s="268"/>
      <c r="H177" s="268" t="s">
        <v>1743</v>
      </c>
      <c r="I177" s="268" t="s">
        <v>1744</v>
      </c>
      <c r="J177" s="268"/>
      <c r="K177" s="316"/>
    </row>
    <row r="178" s="1" customFormat="1" ht="15" customHeight="1">
      <c r="B178" s="293"/>
      <c r="C178" s="268" t="s">
        <v>54</v>
      </c>
      <c r="D178" s="268"/>
      <c r="E178" s="268"/>
      <c r="F178" s="291" t="s">
        <v>1675</v>
      </c>
      <c r="G178" s="268"/>
      <c r="H178" s="268" t="s">
        <v>1745</v>
      </c>
      <c r="I178" s="268" t="s">
        <v>1746</v>
      </c>
      <c r="J178" s="268">
        <v>1</v>
      </c>
      <c r="K178" s="316"/>
    </row>
    <row r="179" s="1" customFormat="1" ht="15" customHeight="1">
      <c r="B179" s="293"/>
      <c r="C179" s="268" t="s">
        <v>50</v>
      </c>
      <c r="D179" s="268"/>
      <c r="E179" s="268"/>
      <c r="F179" s="291" t="s">
        <v>1675</v>
      </c>
      <c r="G179" s="268"/>
      <c r="H179" s="268" t="s">
        <v>1747</v>
      </c>
      <c r="I179" s="268" t="s">
        <v>1677</v>
      </c>
      <c r="J179" s="268">
        <v>20</v>
      </c>
      <c r="K179" s="316"/>
    </row>
    <row r="180" s="1" customFormat="1" ht="15" customHeight="1">
      <c r="B180" s="293"/>
      <c r="C180" s="268" t="s">
        <v>51</v>
      </c>
      <c r="D180" s="268"/>
      <c r="E180" s="268"/>
      <c r="F180" s="291" t="s">
        <v>1675</v>
      </c>
      <c r="G180" s="268"/>
      <c r="H180" s="268" t="s">
        <v>1748</v>
      </c>
      <c r="I180" s="268" t="s">
        <v>1677</v>
      </c>
      <c r="J180" s="268">
        <v>255</v>
      </c>
      <c r="K180" s="316"/>
    </row>
    <row r="181" s="1" customFormat="1" ht="15" customHeight="1">
      <c r="B181" s="293"/>
      <c r="C181" s="268" t="s">
        <v>127</v>
      </c>
      <c r="D181" s="268"/>
      <c r="E181" s="268"/>
      <c r="F181" s="291" t="s">
        <v>1675</v>
      </c>
      <c r="G181" s="268"/>
      <c r="H181" s="268" t="s">
        <v>1639</v>
      </c>
      <c r="I181" s="268" t="s">
        <v>1677</v>
      </c>
      <c r="J181" s="268">
        <v>10</v>
      </c>
      <c r="K181" s="316"/>
    </row>
    <row r="182" s="1" customFormat="1" ht="15" customHeight="1">
      <c r="B182" s="293"/>
      <c r="C182" s="268" t="s">
        <v>128</v>
      </c>
      <c r="D182" s="268"/>
      <c r="E182" s="268"/>
      <c r="F182" s="291" t="s">
        <v>1675</v>
      </c>
      <c r="G182" s="268"/>
      <c r="H182" s="268" t="s">
        <v>1749</v>
      </c>
      <c r="I182" s="268" t="s">
        <v>1710</v>
      </c>
      <c r="J182" s="268"/>
      <c r="K182" s="316"/>
    </row>
    <row r="183" s="1" customFormat="1" ht="15" customHeight="1">
      <c r="B183" s="293"/>
      <c r="C183" s="268" t="s">
        <v>1750</v>
      </c>
      <c r="D183" s="268"/>
      <c r="E183" s="268"/>
      <c r="F183" s="291" t="s">
        <v>1675</v>
      </c>
      <c r="G183" s="268"/>
      <c r="H183" s="268" t="s">
        <v>1751</v>
      </c>
      <c r="I183" s="268" t="s">
        <v>1710</v>
      </c>
      <c r="J183" s="268"/>
      <c r="K183" s="316"/>
    </row>
    <row r="184" s="1" customFormat="1" ht="15" customHeight="1">
      <c r="B184" s="293"/>
      <c r="C184" s="268" t="s">
        <v>1739</v>
      </c>
      <c r="D184" s="268"/>
      <c r="E184" s="268"/>
      <c r="F184" s="291" t="s">
        <v>1675</v>
      </c>
      <c r="G184" s="268"/>
      <c r="H184" s="268" t="s">
        <v>1752</v>
      </c>
      <c r="I184" s="268" t="s">
        <v>1710</v>
      </c>
      <c r="J184" s="268"/>
      <c r="K184" s="316"/>
    </row>
    <row r="185" s="1" customFormat="1" ht="15" customHeight="1">
      <c r="B185" s="293"/>
      <c r="C185" s="268" t="s">
        <v>130</v>
      </c>
      <c r="D185" s="268"/>
      <c r="E185" s="268"/>
      <c r="F185" s="291" t="s">
        <v>1681</v>
      </c>
      <c r="G185" s="268"/>
      <c r="H185" s="268" t="s">
        <v>1753</v>
      </c>
      <c r="I185" s="268" t="s">
        <v>1677</v>
      </c>
      <c r="J185" s="268">
        <v>50</v>
      </c>
      <c r="K185" s="316"/>
    </row>
    <row r="186" s="1" customFormat="1" ht="15" customHeight="1">
      <c r="B186" s="293"/>
      <c r="C186" s="268" t="s">
        <v>1754</v>
      </c>
      <c r="D186" s="268"/>
      <c r="E186" s="268"/>
      <c r="F186" s="291" t="s">
        <v>1681</v>
      </c>
      <c r="G186" s="268"/>
      <c r="H186" s="268" t="s">
        <v>1755</v>
      </c>
      <c r="I186" s="268" t="s">
        <v>1756</v>
      </c>
      <c r="J186" s="268"/>
      <c r="K186" s="316"/>
    </row>
    <row r="187" s="1" customFormat="1" ht="15" customHeight="1">
      <c r="B187" s="293"/>
      <c r="C187" s="268" t="s">
        <v>1757</v>
      </c>
      <c r="D187" s="268"/>
      <c r="E187" s="268"/>
      <c r="F187" s="291" t="s">
        <v>1681</v>
      </c>
      <c r="G187" s="268"/>
      <c r="H187" s="268" t="s">
        <v>1758</v>
      </c>
      <c r="I187" s="268" t="s">
        <v>1756</v>
      </c>
      <c r="J187" s="268"/>
      <c r="K187" s="316"/>
    </row>
    <row r="188" s="1" customFormat="1" ht="15" customHeight="1">
      <c r="B188" s="293"/>
      <c r="C188" s="268" t="s">
        <v>1759</v>
      </c>
      <c r="D188" s="268"/>
      <c r="E188" s="268"/>
      <c r="F188" s="291" t="s">
        <v>1681</v>
      </c>
      <c r="G188" s="268"/>
      <c r="H188" s="268" t="s">
        <v>1760</v>
      </c>
      <c r="I188" s="268" t="s">
        <v>1756</v>
      </c>
      <c r="J188" s="268"/>
      <c r="K188" s="316"/>
    </row>
    <row r="189" s="1" customFormat="1" ht="15" customHeight="1">
      <c r="B189" s="293"/>
      <c r="C189" s="329" t="s">
        <v>1761</v>
      </c>
      <c r="D189" s="268"/>
      <c r="E189" s="268"/>
      <c r="F189" s="291" t="s">
        <v>1681</v>
      </c>
      <c r="G189" s="268"/>
      <c r="H189" s="268" t="s">
        <v>1762</v>
      </c>
      <c r="I189" s="268" t="s">
        <v>1763</v>
      </c>
      <c r="J189" s="330" t="s">
        <v>1764</v>
      </c>
      <c r="K189" s="316"/>
    </row>
    <row r="190" s="1" customFormat="1" ht="15" customHeight="1">
      <c r="B190" s="293"/>
      <c r="C190" s="329" t="s">
        <v>39</v>
      </c>
      <c r="D190" s="268"/>
      <c r="E190" s="268"/>
      <c r="F190" s="291" t="s">
        <v>1675</v>
      </c>
      <c r="G190" s="268"/>
      <c r="H190" s="265" t="s">
        <v>1765</v>
      </c>
      <c r="I190" s="268" t="s">
        <v>1766</v>
      </c>
      <c r="J190" s="268"/>
      <c r="K190" s="316"/>
    </row>
    <row r="191" s="1" customFormat="1" ht="15" customHeight="1">
      <c r="B191" s="293"/>
      <c r="C191" s="329" t="s">
        <v>1767</v>
      </c>
      <c r="D191" s="268"/>
      <c r="E191" s="268"/>
      <c r="F191" s="291" t="s">
        <v>1675</v>
      </c>
      <c r="G191" s="268"/>
      <c r="H191" s="268" t="s">
        <v>1768</v>
      </c>
      <c r="I191" s="268" t="s">
        <v>1710</v>
      </c>
      <c r="J191" s="268"/>
      <c r="K191" s="316"/>
    </row>
    <row r="192" s="1" customFormat="1" ht="15" customHeight="1">
      <c r="B192" s="293"/>
      <c r="C192" s="329" t="s">
        <v>1769</v>
      </c>
      <c r="D192" s="268"/>
      <c r="E192" s="268"/>
      <c r="F192" s="291" t="s">
        <v>1675</v>
      </c>
      <c r="G192" s="268"/>
      <c r="H192" s="268" t="s">
        <v>1770</v>
      </c>
      <c r="I192" s="268" t="s">
        <v>1710</v>
      </c>
      <c r="J192" s="268"/>
      <c r="K192" s="316"/>
    </row>
    <row r="193" s="1" customFormat="1" ht="15" customHeight="1">
      <c r="B193" s="293"/>
      <c r="C193" s="329" t="s">
        <v>1771</v>
      </c>
      <c r="D193" s="268"/>
      <c r="E193" s="268"/>
      <c r="F193" s="291" t="s">
        <v>1681</v>
      </c>
      <c r="G193" s="268"/>
      <c r="H193" s="268" t="s">
        <v>1772</v>
      </c>
      <c r="I193" s="268" t="s">
        <v>1710</v>
      </c>
      <c r="J193" s="268"/>
      <c r="K193" s="316"/>
    </row>
    <row r="194" s="1" customFormat="1" ht="15" customHeight="1">
      <c r="B194" s="322"/>
      <c r="C194" s="331"/>
      <c r="D194" s="302"/>
      <c r="E194" s="302"/>
      <c r="F194" s="302"/>
      <c r="G194" s="302"/>
      <c r="H194" s="302"/>
      <c r="I194" s="302"/>
      <c r="J194" s="302"/>
      <c r="K194" s="323"/>
    </row>
    <row r="195" s="1" customFormat="1" ht="18.75" customHeight="1">
      <c r="B195" s="304"/>
      <c r="C195" s="314"/>
      <c r="D195" s="314"/>
      <c r="E195" s="314"/>
      <c r="F195" s="324"/>
      <c r="G195" s="314"/>
      <c r="H195" s="314"/>
      <c r="I195" s="314"/>
      <c r="J195" s="314"/>
      <c r="K195" s="304"/>
    </row>
    <row r="196" s="1" customFormat="1" ht="18.75" customHeight="1">
      <c r="B196" s="304"/>
      <c r="C196" s="314"/>
      <c r="D196" s="314"/>
      <c r="E196" s="314"/>
      <c r="F196" s="324"/>
      <c r="G196" s="314"/>
      <c r="H196" s="314"/>
      <c r="I196" s="314"/>
      <c r="J196" s="314"/>
      <c r="K196" s="304"/>
    </row>
    <row r="197" s="1" customFormat="1" ht="18.75" customHeight="1">
      <c r="B197" s="276"/>
      <c r="C197" s="276"/>
      <c r="D197" s="276"/>
      <c r="E197" s="276"/>
      <c r="F197" s="276"/>
      <c r="G197" s="276"/>
      <c r="H197" s="276"/>
      <c r="I197" s="276"/>
      <c r="J197" s="276"/>
      <c r="K197" s="276"/>
    </row>
    <row r="198" s="1" customFormat="1" ht="13.5">
      <c r="B198" s="255"/>
      <c r="C198" s="256"/>
      <c r="D198" s="256"/>
      <c r="E198" s="256"/>
      <c r="F198" s="256"/>
      <c r="G198" s="256"/>
      <c r="H198" s="256"/>
      <c r="I198" s="256"/>
      <c r="J198" s="256"/>
      <c r="K198" s="257"/>
    </row>
    <row r="199" s="1" customFormat="1" ht="21">
      <c r="B199" s="258"/>
      <c r="C199" s="259" t="s">
        <v>1773</v>
      </c>
      <c r="D199" s="259"/>
      <c r="E199" s="259"/>
      <c r="F199" s="259"/>
      <c r="G199" s="259"/>
      <c r="H199" s="259"/>
      <c r="I199" s="259"/>
      <c r="J199" s="259"/>
      <c r="K199" s="260"/>
    </row>
    <row r="200" s="1" customFormat="1" ht="25.5" customHeight="1">
      <c r="B200" s="258"/>
      <c r="C200" s="332" t="s">
        <v>1774</v>
      </c>
      <c r="D200" s="332"/>
      <c r="E200" s="332"/>
      <c r="F200" s="332" t="s">
        <v>1775</v>
      </c>
      <c r="G200" s="333"/>
      <c r="H200" s="332" t="s">
        <v>1776</v>
      </c>
      <c r="I200" s="332"/>
      <c r="J200" s="332"/>
      <c r="K200" s="260"/>
    </row>
    <row r="201" s="1" customFormat="1" ht="5.25" customHeight="1">
      <c r="B201" s="293"/>
      <c r="C201" s="288"/>
      <c r="D201" s="288"/>
      <c r="E201" s="288"/>
      <c r="F201" s="288"/>
      <c r="G201" s="314"/>
      <c r="H201" s="288"/>
      <c r="I201" s="288"/>
      <c r="J201" s="288"/>
      <c r="K201" s="316"/>
    </row>
    <row r="202" s="1" customFormat="1" ht="15" customHeight="1">
      <c r="B202" s="293"/>
      <c r="C202" s="268" t="s">
        <v>1766</v>
      </c>
      <c r="D202" s="268"/>
      <c r="E202" s="268"/>
      <c r="F202" s="291" t="s">
        <v>40</v>
      </c>
      <c r="G202" s="268"/>
      <c r="H202" s="268" t="s">
        <v>1777</v>
      </c>
      <c r="I202" s="268"/>
      <c r="J202" s="268"/>
      <c r="K202" s="316"/>
    </row>
    <row r="203" s="1" customFormat="1" ht="15" customHeight="1">
      <c r="B203" s="293"/>
      <c r="C203" s="268"/>
      <c r="D203" s="268"/>
      <c r="E203" s="268"/>
      <c r="F203" s="291" t="s">
        <v>41</v>
      </c>
      <c r="G203" s="268"/>
      <c r="H203" s="268" t="s">
        <v>1778</v>
      </c>
      <c r="I203" s="268"/>
      <c r="J203" s="268"/>
      <c r="K203" s="316"/>
    </row>
    <row r="204" s="1" customFormat="1" ht="15" customHeight="1">
      <c r="B204" s="293"/>
      <c r="C204" s="268"/>
      <c r="D204" s="268"/>
      <c r="E204" s="268"/>
      <c r="F204" s="291" t="s">
        <v>44</v>
      </c>
      <c r="G204" s="268"/>
      <c r="H204" s="268" t="s">
        <v>1779</v>
      </c>
      <c r="I204" s="268"/>
      <c r="J204" s="268"/>
      <c r="K204" s="316"/>
    </row>
    <row r="205" s="1" customFormat="1" ht="15" customHeight="1">
      <c r="B205" s="293"/>
      <c r="C205" s="268"/>
      <c r="D205" s="268"/>
      <c r="E205" s="268"/>
      <c r="F205" s="291" t="s">
        <v>42</v>
      </c>
      <c r="G205" s="268"/>
      <c r="H205" s="268" t="s">
        <v>1780</v>
      </c>
      <c r="I205" s="268"/>
      <c r="J205" s="268"/>
      <c r="K205" s="316"/>
    </row>
    <row r="206" s="1" customFormat="1" ht="15" customHeight="1">
      <c r="B206" s="293"/>
      <c r="C206" s="268"/>
      <c r="D206" s="268"/>
      <c r="E206" s="268"/>
      <c r="F206" s="291" t="s">
        <v>43</v>
      </c>
      <c r="G206" s="268"/>
      <c r="H206" s="268" t="s">
        <v>1781</v>
      </c>
      <c r="I206" s="268"/>
      <c r="J206" s="268"/>
      <c r="K206" s="316"/>
    </row>
    <row r="207" s="1" customFormat="1" ht="15" customHeight="1">
      <c r="B207" s="293"/>
      <c r="C207" s="268"/>
      <c r="D207" s="268"/>
      <c r="E207" s="268"/>
      <c r="F207" s="291"/>
      <c r="G207" s="268"/>
      <c r="H207" s="268"/>
      <c r="I207" s="268"/>
      <c r="J207" s="268"/>
      <c r="K207" s="316"/>
    </row>
    <row r="208" s="1" customFormat="1" ht="15" customHeight="1">
      <c r="B208" s="293"/>
      <c r="C208" s="268" t="s">
        <v>1722</v>
      </c>
      <c r="D208" s="268"/>
      <c r="E208" s="268"/>
      <c r="F208" s="291" t="s">
        <v>76</v>
      </c>
      <c r="G208" s="268"/>
      <c r="H208" s="268" t="s">
        <v>1782</v>
      </c>
      <c r="I208" s="268"/>
      <c r="J208" s="268"/>
      <c r="K208" s="316"/>
    </row>
    <row r="209" s="1" customFormat="1" ht="15" customHeight="1">
      <c r="B209" s="293"/>
      <c r="C209" s="268"/>
      <c r="D209" s="268"/>
      <c r="E209" s="268"/>
      <c r="F209" s="291" t="s">
        <v>1619</v>
      </c>
      <c r="G209" s="268"/>
      <c r="H209" s="268" t="s">
        <v>1620</v>
      </c>
      <c r="I209" s="268"/>
      <c r="J209" s="268"/>
      <c r="K209" s="316"/>
    </row>
    <row r="210" s="1" customFormat="1" ht="15" customHeight="1">
      <c r="B210" s="293"/>
      <c r="C210" s="268"/>
      <c r="D210" s="268"/>
      <c r="E210" s="268"/>
      <c r="F210" s="291" t="s">
        <v>1617</v>
      </c>
      <c r="G210" s="268"/>
      <c r="H210" s="268" t="s">
        <v>1783</v>
      </c>
      <c r="I210" s="268"/>
      <c r="J210" s="268"/>
      <c r="K210" s="316"/>
    </row>
    <row r="211" s="1" customFormat="1" ht="15" customHeight="1">
      <c r="B211" s="334"/>
      <c r="C211" s="268"/>
      <c r="D211" s="268"/>
      <c r="E211" s="268"/>
      <c r="F211" s="291" t="s">
        <v>98</v>
      </c>
      <c r="G211" s="329"/>
      <c r="H211" s="320" t="s">
        <v>99</v>
      </c>
      <c r="I211" s="320"/>
      <c r="J211" s="320"/>
      <c r="K211" s="335"/>
    </row>
    <row r="212" s="1" customFormat="1" ht="15" customHeight="1">
      <c r="B212" s="334"/>
      <c r="C212" s="268"/>
      <c r="D212" s="268"/>
      <c r="E212" s="268"/>
      <c r="F212" s="291" t="s">
        <v>1621</v>
      </c>
      <c r="G212" s="329"/>
      <c r="H212" s="320" t="s">
        <v>1600</v>
      </c>
      <c r="I212" s="320"/>
      <c r="J212" s="320"/>
      <c r="K212" s="335"/>
    </row>
    <row r="213" s="1" customFormat="1" ht="15" customHeight="1">
      <c r="B213" s="334"/>
      <c r="C213" s="268"/>
      <c r="D213" s="268"/>
      <c r="E213" s="268"/>
      <c r="F213" s="291"/>
      <c r="G213" s="329"/>
      <c r="H213" s="320"/>
      <c r="I213" s="320"/>
      <c r="J213" s="320"/>
      <c r="K213" s="335"/>
    </row>
    <row r="214" s="1" customFormat="1" ht="15" customHeight="1">
      <c r="B214" s="334"/>
      <c r="C214" s="268" t="s">
        <v>1746</v>
      </c>
      <c r="D214" s="268"/>
      <c r="E214" s="268"/>
      <c r="F214" s="291">
        <v>1</v>
      </c>
      <c r="G214" s="329"/>
      <c r="H214" s="320" t="s">
        <v>1784</v>
      </c>
      <c r="I214" s="320"/>
      <c r="J214" s="320"/>
      <c r="K214" s="335"/>
    </row>
    <row r="215" s="1" customFormat="1" ht="15" customHeight="1">
      <c r="B215" s="334"/>
      <c r="C215" s="268"/>
      <c r="D215" s="268"/>
      <c r="E215" s="268"/>
      <c r="F215" s="291">
        <v>2</v>
      </c>
      <c r="G215" s="329"/>
      <c r="H215" s="320" t="s">
        <v>1785</v>
      </c>
      <c r="I215" s="320"/>
      <c r="J215" s="320"/>
      <c r="K215" s="335"/>
    </row>
    <row r="216" s="1" customFormat="1" ht="15" customHeight="1">
      <c r="B216" s="334"/>
      <c r="C216" s="268"/>
      <c r="D216" s="268"/>
      <c r="E216" s="268"/>
      <c r="F216" s="291">
        <v>3</v>
      </c>
      <c r="G216" s="329"/>
      <c r="H216" s="320" t="s">
        <v>1786</v>
      </c>
      <c r="I216" s="320"/>
      <c r="J216" s="320"/>
      <c r="K216" s="335"/>
    </row>
    <row r="217" s="1" customFormat="1" ht="15" customHeight="1">
      <c r="B217" s="334"/>
      <c r="C217" s="268"/>
      <c r="D217" s="268"/>
      <c r="E217" s="268"/>
      <c r="F217" s="291">
        <v>4</v>
      </c>
      <c r="G217" s="329"/>
      <c r="H217" s="320" t="s">
        <v>1787</v>
      </c>
      <c r="I217" s="320"/>
      <c r="J217" s="320"/>
      <c r="K217" s="335"/>
    </row>
    <row r="218" s="1" customFormat="1" ht="12.75" customHeight="1">
      <c r="B218" s="336"/>
      <c r="C218" s="337"/>
      <c r="D218" s="337"/>
      <c r="E218" s="337"/>
      <c r="F218" s="337"/>
      <c r="G218" s="337"/>
      <c r="H218" s="337"/>
      <c r="I218" s="337"/>
      <c r="J218" s="337"/>
      <c r="K218" s="33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78</v>
      </c>
    </row>
    <row r="3" s="1" customFormat="1" ht="6.96" customHeight="1">
      <c r="B3" s="127"/>
      <c r="C3" s="128"/>
      <c r="D3" s="128"/>
      <c r="E3" s="128"/>
      <c r="F3" s="128"/>
      <c r="G3" s="128"/>
      <c r="H3" s="128"/>
      <c r="I3" s="128"/>
      <c r="J3" s="128"/>
      <c r="K3" s="128"/>
      <c r="L3" s="19"/>
      <c r="AT3" s="16" t="s">
        <v>79</v>
      </c>
    </row>
    <row r="4" s="1" customFormat="1" ht="24.96" customHeight="1">
      <c r="B4" s="19"/>
      <c r="D4" s="129" t="s">
        <v>101</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Stavební úpravy Zahradního domu Teplice</v>
      </c>
      <c r="F7" s="131"/>
      <c r="G7" s="131"/>
      <c r="H7" s="131"/>
      <c r="L7" s="19"/>
    </row>
    <row r="8" s="2" customFormat="1" ht="12" customHeight="1">
      <c r="A8" s="37"/>
      <c r="B8" s="43"/>
      <c r="C8" s="37"/>
      <c r="D8" s="131" t="s">
        <v>102</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103</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22. 10. 2021</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ROUND(J96,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ROUND((SUM(BE96:BE378)),  2)</f>
        <v>0</v>
      </c>
      <c r="G33" s="37"/>
      <c r="H33" s="37"/>
      <c r="I33" s="147">
        <v>0.20999999999999999</v>
      </c>
      <c r="J33" s="146">
        <f>ROUND(((SUM(BE96:BE378))*I33),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ROUND((SUM(BF96:BF378)),  2)</f>
        <v>0</v>
      </c>
      <c r="G34" s="37"/>
      <c r="H34" s="37"/>
      <c r="I34" s="147">
        <v>0.14999999999999999</v>
      </c>
      <c r="J34" s="146">
        <f>ROUND(((SUM(BF96:BF378))*I34),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ROUND((SUM(BG96:BG378)),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ROUND((SUM(BH96:BH378)),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ROUND((SUM(BI96:BI378)),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104</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Stavební úpravy Zahradního domu Teplice</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102</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SO101 - Bezbariérový výtah se schodištěm</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22. 10. 2021</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105</v>
      </c>
      <c r="D57" s="161"/>
      <c r="E57" s="161"/>
      <c r="F57" s="161"/>
      <c r="G57" s="161"/>
      <c r="H57" s="161"/>
      <c r="I57" s="161"/>
      <c r="J57" s="162" t="s">
        <v>106</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J96</f>
        <v>0</v>
      </c>
      <c r="K59" s="39"/>
      <c r="L59" s="133"/>
      <c r="S59" s="37"/>
      <c r="T59" s="37"/>
      <c r="U59" s="37"/>
      <c r="V59" s="37"/>
      <c r="W59" s="37"/>
      <c r="X59" s="37"/>
      <c r="Y59" s="37"/>
      <c r="Z59" s="37"/>
      <c r="AA59" s="37"/>
      <c r="AB59" s="37"/>
      <c r="AC59" s="37"/>
      <c r="AD59" s="37"/>
      <c r="AE59" s="37"/>
      <c r="AU59" s="16" t="s">
        <v>107</v>
      </c>
    </row>
    <row r="60" s="9" customFormat="1" ht="24.96" customHeight="1">
      <c r="A60" s="9"/>
      <c r="B60" s="164"/>
      <c r="C60" s="165"/>
      <c r="D60" s="166" t="s">
        <v>108</v>
      </c>
      <c r="E60" s="167"/>
      <c r="F60" s="167"/>
      <c r="G60" s="167"/>
      <c r="H60" s="167"/>
      <c r="I60" s="167"/>
      <c r="J60" s="168">
        <f>J97</f>
        <v>0</v>
      </c>
      <c r="K60" s="165"/>
      <c r="L60" s="169"/>
      <c r="S60" s="9"/>
      <c r="T60" s="9"/>
      <c r="U60" s="9"/>
      <c r="V60" s="9"/>
      <c r="W60" s="9"/>
      <c r="X60" s="9"/>
      <c r="Y60" s="9"/>
      <c r="Z60" s="9"/>
      <c r="AA60" s="9"/>
      <c r="AB60" s="9"/>
      <c r="AC60" s="9"/>
      <c r="AD60" s="9"/>
      <c r="AE60" s="9"/>
    </row>
    <row r="61" s="10" customFormat="1" ht="19.92" customHeight="1">
      <c r="A61" s="10"/>
      <c r="B61" s="170"/>
      <c r="C61" s="171"/>
      <c r="D61" s="172" t="s">
        <v>109</v>
      </c>
      <c r="E61" s="173"/>
      <c r="F61" s="173"/>
      <c r="G61" s="173"/>
      <c r="H61" s="173"/>
      <c r="I61" s="173"/>
      <c r="J61" s="174">
        <f>J98</f>
        <v>0</v>
      </c>
      <c r="K61" s="171"/>
      <c r="L61" s="175"/>
      <c r="S61" s="10"/>
      <c r="T61" s="10"/>
      <c r="U61" s="10"/>
      <c r="V61" s="10"/>
      <c r="W61" s="10"/>
      <c r="X61" s="10"/>
      <c r="Y61" s="10"/>
      <c r="Z61" s="10"/>
      <c r="AA61" s="10"/>
      <c r="AB61" s="10"/>
      <c r="AC61" s="10"/>
      <c r="AD61" s="10"/>
      <c r="AE61" s="10"/>
    </row>
    <row r="62" s="10" customFormat="1" ht="19.92" customHeight="1">
      <c r="A62" s="10"/>
      <c r="B62" s="170"/>
      <c r="C62" s="171"/>
      <c r="D62" s="172" t="s">
        <v>110</v>
      </c>
      <c r="E62" s="173"/>
      <c r="F62" s="173"/>
      <c r="G62" s="173"/>
      <c r="H62" s="173"/>
      <c r="I62" s="173"/>
      <c r="J62" s="174">
        <f>J110</f>
        <v>0</v>
      </c>
      <c r="K62" s="171"/>
      <c r="L62" s="175"/>
      <c r="S62" s="10"/>
      <c r="T62" s="10"/>
      <c r="U62" s="10"/>
      <c r="V62" s="10"/>
      <c r="W62" s="10"/>
      <c r="X62" s="10"/>
      <c r="Y62" s="10"/>
      <c r="Z62" s="10"/>
      <c r="AA62" s="10"/>
      <c r="AB62" s="10"/>
      <c r="AC62" s="10"/>
      <c r="AD62" s="10"/>
      <c r="AE62" s="10"/>
    </row>
    <row r="63" s="10" customFormat="1" ht="19.92" customHeight="1">
      <c r="A63" s="10"/>
      <c r="B63" s="170"/>
      <c r="C63" s="171"/>
      <c r="D63" s="172" t="s">
        <v>111</v>
      </c>
      <c r="E63" s="173"/>
      <c r="F63" s="173"/>
      <c r="G63" s="173"/>
      <c r="H63" s="173"/>
      <c r="I63" s="173"/>
      <c r="J63" s="174">
        <f>J133</f>
        <v>0</v>
      </c>
      <c r="K63" s="171"/>
      <c r="L63" s="175"/>
      <c r="S63" s="10"/>
      <c r="T63" s="10"/>
      <c r="U63" s="10"/>
      <c r="V63" s="10"/>
      <c r="W63" s="10"/>
      <c r="X63" s="10"/>
      <c r="Y63" s="10"/>
      <c r="Z63" s="10"/>
      <c r="AA63" s="10"/>
      <c r="AB63" s="10"/>
      <c r="AC63" s="10"/>
      <c r="AD63" s="10"/>
      <c r="AE63" s="10"/>
    </row>
    <row r="64" s="10" customFormat="1" ht="19.92" customHeight="1">
      <c r="A64" s="10"/>
      <c r="B64" s="170"/>
      <c r="C64" s="171"/>
      <c r="D64" s="172" t="s">
        <v>112</v>
      </c>
      <c r="E64" s="173"/>
      <c r="F64" s="173"/>
      <c r="G64" s="173"/>
      <c r="H64" s="173"/>
      <c r="I64" s="173"/>
      <c r="J64" s="174">
        <f>J198</f>
        <v>0</v>
      </c>
      <c r="K64" s="171"/>
      <c r="L64" s="175"/>
      <c r="S64" s="10"/>
      <c r="T64" s="10"/>
      <c r="U64" s="10"/>
      <c r="V64" s="10"/>
      <c r="W64" s="10"/>
      <c r="X64" s="10"/>
      <c r="Y64" s="10"/>
      <c r="Z64" s="10"/>
      <c r="AA64" s="10"/>
      <c r="AB64" s="10"/>
      <c r="AC64" s="10"/>
      <c r="AD64" s="10"/>
      <c r="AE64" s="10"/>
    </row>
    <row r="65" s="10" customFormat="1" ht="19.92" customHeight="1">
      <c r="A65" s="10"/>
      <c r="B65" s="170"/>
      <c r="C65" s="171"/>
      <c r="D65" s="172" t="s">
        <v>113</v>
      </c>
      <c r="E65" s="173"/>
      <c r="F65" s="173"/>
      <c r="G65" s="173"/>
      <c r="H65" s="173"/>
      <c r="I65" s="173"/>
      <c r="J65" s="174">
        <f>J238</f>
        <v>0</v>
      </c>
      <c r="K65" s="171"/>
      <c r="L65" s="175"/>
      <c r="S65" s="10"/>
      <c r="T65" s="10"/>
      <c r="U65" s="10"/>
      <c r="V65" s="10"/>
      <c r="W65" s="10"/>
      <c r="X65" s="10"/>
      <c r="Y65" s="10"/>
      <c r="Z65" s="10"/>
      <c r="AA65" s="10"/>
      <c r="AB65" s="10"/>
      <c r="AC65" s="10"/>
      <c r="AD65" s="10"/>
      <c r="AE65" s="10"/>
    </row>
    <row r="66" s="10" customFormat="1" ht="19.92" customHeight="1">
      <c r="A66" s="10"/>
      <c r="B66" s="170"/>
      <c r="C66" s="171"/>
      <c r="D66" s="172" t="s">
        <v>114</v>
      </c>
      <c r="E66" s="173"/>
      <c r="F66" s="173"/>
      <c r="G66" s="173"/>
      <c r="H66" s="173"/>
      <c r="I66" s="173"/>
      <c r="J66" s="174">
        <f>J255</f>
        <v>0</v>
      </c>
      <c r="K66" s="171"/>
      <c r="L66" s="175"/>
      <c r="S66" s="10"/>
      <c r="T66" s="10"/>
      <c r="U66" s="10"/>
      <c r="V66" s="10"/>
      <c r="W66" s="10"/>
      <c r="X66" s="10"/>
      <c r="Y66" s="10"/>
      <c r="Z66" s="10"/>
      <c r="AA66" s="10"/>
      <c r="AB66" s="10"/>
      <c r="AC66" s="10"/>
      <c r="AD66" s="10"/>
      <c r="AE66" s="10"/>
    </row>
    <row r="67" s="10" customFormat="1" ht="19.92" customHeight="1">
      <c r="A67" s="10"/>
      <c r="B67" s="170"/>
      <c r="C67" s="171"/>
      <c r="D67" s="172" t="s">
        <v>115</v>
      </c>
      <c r="E67" s="173"/>
      <c r="F67" s="173"/>
      <c r="G67" s="173"/>
      <c r="H67" s="173"/>
      <c r="I67" s="173"/>
      <c r="J67" s="174">
        <f>J278</f>
        <v>0</v>
      </c>
      <c r="K67" s="171"/>
      <c r="L67" s="175"/>
      <c r="S67" s="10"/>
      <c r="T67" s="10"/>
      <c r="U67" s="10"/>
      <c r="V67" s="10"/>
      <c r="W67" s="10"/>
      <c r="X67" s="10"/>
      <c r="Y67" s="10"/>
      <c r="Z67" s="10"/>
      <c r="AA67" s="10"/>
      <c r="AB67" s="10"/>
      <c r="AC67" s="10"/>
      <c r="AD67" s="10"/>
      <c r="AE67" s="10"/>
    </row>
    <row r="68" s="10" customFormat="1" ht="19.92" customHeight="1">
      <c r="A68" s="10"/>
      <c r="B68" s="170"/>
      <c r="C68" s="171"/>
      <c r="D68" s="172" t="s">
        <v>116</v>
      </c>
      <c r="E68" s="173"/>
      <c r="F68" s="173"/>
      <c r="G68" s="173"/>
      <c r="H68" s="173"/>
      <c r="I68" s="173"/>
      <c r="J68" s="174">
        <f>J292</f>
        <v>0</v>
      </c>
      <c r="K68" s="171"/>
      <c r="L68" s="175"/>
      <c r="S68" s="10"/>
      <c r="T68" s="10"/>
      <c r="U68" s="10"/>
      <c r="V68" s="10"/>
      <c r="W68" s="10"/>
      <c r="X68" s="10"/>
      <c r="Y68" s="10"/>
      <c r="Z68" s="10"/>
      <c r="AA68" s="10"/>
      <c r="AB68" s="10"/>
      <c r="AC68" s="10"/>
      <c r="AD68" s="10"/>
      <c r="AE68" s="10"/>
    </row>
    <row r="69" s="9" customFormat="1" ht="24.96" customHeight="1">
      <c r="A69" s="9"/>
      <c r="B69" s="164"/>
      <c r="C69" s="165"/>
      <c r="D69" s="166" t="s">
        <v>117</v>
      </c>
      <c r="E69" s="167"/>
      <c r="F69" s="167"/>
      <c r="G69" s="167"/>
      <c r="H69" s="167"/>
      <c r="I69" s="167"/>
      <c r="J69" s="168">
        <f>J295</f>
        <v>0</v>
      </c>
      <c r="K69" s="165"/>
      <c r="L69" s="169"/>
      <c r="S69" s="9"/>
      <c r="T69" s="9"/>
      <c r="U69" s="9"/>
      <c r="V69" s="9"/>
      <c r="W69" s="9"/>
      <c r="X69" s="9"/>
      <c r="Y69" s="9"/>
      <c r="Z69" s="9"/>
      <c r="AA69" s="9"/>
      <c r="AB69" s="9"/>
      <c r="AC69" s="9"/>
      <c r="AD69" s="9"/>
      <c r="AE69" s="9"/>
    </row>
    <row r="70" s="10" customFormat="1" ht="19.92" customHeight="1">
      <c r="A70" s="10"/>
      <c r="B70" s="170"/>
      <c r="C70" s="171"/>
      <c r="D70" s="172" t="s">
        <v>118</v>
      </c>
      <c r="E70" s="173"/>
      <c r="F70" s="173"/>
      <c r="G70" s="173"/>
      <c r="H70" s="173"/>
      <c r="I70" s="173"/>
      <c r="J70" s="174">
        <f>J296</f>
        <v>0</v>
      </c>
      <c r="K70" s="171"/>
      <c r="L70" s="175"/>
      <c r="S70" s="10"/>
      <c r="T70" s="10"/>
      <c r="U70" s="10"/>
      <c r="V70" s="10"/>
      <c r="W70" s="10"/>
      <c r="X70" s="10"/>
      <c r="Y70" s="10"/>
      <c r="Z70" s="10"/>
      <c r="AA70" s="10"/>
      <c r="AB70" s="10"/>
      <c r="AC70" s="10"/>
      <c r="AD70" s="10"/>
      <c r="AE70" s="10"/>
    </row>
    <row r="71" s="10" customFormat="1" ht="19.92" customHeight="1">
      <c r="A71" s="10"/>
      <c r="B71" s="170"/>
      <c r="C71" s="171"/>
      <c r="D71" s="172" t="s">
        <v>119</v>
      </c>
      <c r="E71" s="173"/>
      <c r="F71" s="173"/>
      <c r="G71" s="173"/>
      <c r="H71" s="173"/>
      <c r="I71" s="173"/>
      <c r="J71" s="174">
        <f>J319</f>
        <v>0</v>
      </c>
      <c r="K71" s="171"/>
      <c r="L71" s="175"/>
      <c r="S71" s="10"/>
      <c r="T71" s="10"/>
      <c r="U71" s="10"/>
      <c r="V71" s="10"/>
      <c r="W71" s="10"/>
      <c r="X71" s="10"/>
      <c r="Y71" s="10"/>
      <c r="Z71" s="10"/>
      <c r="AA71" s="10"/>
      <c r="AB71" s="10"/>
      <c r="AC71" s="10"/>
      <c r="AD71" s="10"/>
      <c r="AE71" s="10"/>
    </row>
    <row r="72" s="10" customFormat="1" ht="19.92" customHeight="1">
      <c r="A72" s="10"/>
      <c r="B72" s="170"/>
      <c r="C72" s="171"/>
      <c r="D72" s="172" t="s">
        <v>120</v>
      </c>
      <c r="E72" s="173"/>
      <c r="F72" s="173"/>
      <c r="G72" s="173"/>
      <c r="H72" s="173"/>
      <c r="I72" s="173"/>
      <c r="J72" s="174">
        <f>J326</f>
        <v>0</v>
      </c>
      <c r="K72" s="171"/>
      <c r="L72" s="175"/>
      <c r="S72" s="10"/>
      <c r="T72" s="10"/>
      <c r="U72" s="10"/>
      <c r="V72" s="10"/>
      <c r="W72" s="10"/>
      <c r="X72" s="10"/>
      <c r="Y72" s="10"/>
      <c r="Z72" s="10"/>
      <c r="AA72" s="10"/>
      <c r="AB72" s="10"/>
      <c r="AC72" s="10"/>
      <c r="AD72" s="10"/>
      <c r="AE72" s="10"/>
    </row>
    <row r="73" s="10" customFormat="1" ht="19.92" customHeight="1">
      <c r="A73" s="10"/>
      <c r="B73" s="170"/>
      <c r="C73" s="171"/>
      <c r="D73" s="172" t="s">
        <v>121</v>
      </c>
      <c r="E73" s="173"/>
      <c r="F73" s="173"/>
      <c r="G73" s="173"/>
      <c r="H73" s="173"/>
      <c r="I73" s="173"/>
      <c r="J73" s="174">
        <f>J342</f>
        <v>0</v>
      </c>
      <c r="K73" s="171"/>
      <c r="L73" s="175"/>
      <c r="S73" s="10"/>
      <c r="T73" s="10"/>
      <c r="U73" s="10"/>
      <c r="V73" s="10"/>
      <c r="W73" s="10"/>
      <c r="X73" s="10"/>
      <c r="Y73" s="10"/>
      <c r="Z73" s="10"/>
      <c r="AA73" s="10"/>
      <c r="AB73" s="10"/>
      <c r="AC73" s="10"/>
      <c r="AD73" s="10"/>
      <c r="AE73" s="10"/>
    </row>
    <row r="74" s="10" customFormat="1" ht="19.92" customHeight="1">
      <c r="A74" s="10"/>
      <c r="B74" s="170"/>
      <c r="C74" s="171"/>
      <c r="D74" s="172" t="s">
        <v>122</v>
      </c>
      <c r="E74" s="173"/>
      <c r="F74" s="173"/>
      <c r="G74" s="173"/>
      <c r="H74" s="173"/>
      <c r="I74" s="173"/>
      <c r="J74" s="174">
        <f>J359</f>
        <v>0</v>
      </c>
      <c r="K74" s="171"/>
      <c r="L74" s="175"/>
      <c r="S74" s="10"/>
      <c r="T74" s="10"/>
      <c r="U74" s="10"/>
      <c r="V74" s="10"/>
      <c r="W74" s="10"/>
      <c r="X74" s="10"/>
      <c r="Y74" s="10"/>
      <c r="Z74" s="10"/>
      <c r="AA74" s="10"/>
      <c r="AB74" s="10"/>
      <c r="AC74" s="10"/>
      <c r="AD74" s="10"/>
      <c r="AE74" s="10"/>
    </row>
    <row r="75" s="9" customFormat="1" ht="24.96" customHeight="1">
      <c r="A75" s="9"/>
      <c r="B75" s="164"/>
      <c r="C75" s="165"/>
      <c r="D75" s="166" t="s">
        <v>123</v>
      </c>
      <c r="E75" s="167"/>
      <c r="F75" s="167"/>
      <c r="G75" s="167"/>
      <c r="H75" s="167"/>
      <c r="I75" s="167"/>
      <c r="J75" s="168">
        <f>J375</f>
        <v>0</v>
      </c>
      <c r="K75" s="165"/>
      <c r="L75" s="169"/>
      <c r="S75" s="9"/>
      <c r="T75" s="9"/>
      <c r="U75" s="9"/>
      <c r="V75" s="9"/>
      <c r="W75" s="9"/>
      <c r="X75" s="9"/>
      <c r="Y75" s="9"/>
      <c r="Z75" s="9"/>
      <c r="AA75" s="9"/>
      <c r="AB75" s="9"/>
      <c r="AC75" s="9"/>
      <c r="AD75" s="9"/>
      <c r="AE75" s="9"/>
    </row>
    <row r="76" s="10" customFormat="1" ht="19.92" customHeight="1">
      <c r="A76" s="10"/>
      <c r="B76" s="170"/>
      <c r="C76" s="171"/>
      <c r="D76" s="172" t="s">
        <v>124</v>
      </c>
      <c r="E76" s="173"/>
      <c r="F76" s="173"/>
      <c r="G76" s="173"/>
      <c r="H76" s="173"/>
      <c r="I76" s="173"/>
      <c r="J76" s="174">
        <f>J376</f>
        <v>0</v>
      </c>
      <c r="K76" s="171"/>
      <c r="L76" s="175"/>
      <c r="S76" s="10"/>
      <c r="T76" s="10"/>
      <c r="U76" s="10"/>
      <c r="V76" s="10"/>
      <c r="W76" s="10"/>
      <c r="X76" s="10"/>
      <c r="Y76" s="10"/>
      <c r="Z76" s="10"/>
      <c r="AA76" s="10"/>
      <c r="AB76" s="10"/>
      <c r="AC76" s="10"/>
      <c r="AD76" s="10"/>
      <c r="AE76" s="10"/>
    </row>
    <row r="77" s="2" customFormat="1" ht="21.84"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2" customFormat="1" ht="6.96" customHeight="1">
      <c r="A78" s="37"/>
      <c r="B78" s="58"/>
      <c r="C78" s="59"/>
      <c r="D78" s="59"/>
      <c r="E78" s="59"/>
      <c r="F78" s="59"/>
      <c r="G78" s="59"/>
      <c r="H78" s="59"/>
      <c r="I78" s="59"/>
      <c r="J78" s="59"/>
      <c r="K78" s="59"/>
      <c r="L78" s="133"/>
      <c r="S78" s="37"/>
      <c r="T78" s="37"/>
      <c r="U78" s="37"/>
      <c r="V78" s="37"/>
      <c r="W78" s="37"/>
      <c r="X78" s="37"/>
      <c r="Y78" s="37"/>
      <c r="Z78" s="37"/>
      <c r="AA78" s="37"/>
      <c r="AB78" s="37"/>
      <c r="AC78" s="37"/>
      <c r="AD78" s="37"/>
      <c r="AE78" s="37"/>
    </row>
    <row r="82" s="2" customFormat="1" ht="6.96" customHeight="1">
      <c r="A82" s="37"/>
      <c r="B82" s="60"/>
      <c r="C82" s="61"/>
      <c r="D82" s="61"/>
      <c r="E82" s="61"/>
      <c r="F82" s="61"/>
      <c r="G82" s="61"/>
      <c r="H82" s="61"/>
      <c r="I82" s="61"/>
      <c r="J82" s="61"/>
      <c r="K82" s="61"/>
      <c r="L82" s="133"/>
      <c r="S82" s="37"/>
      <c r="T82" s="37"/>
      <c r="U82" s="37"/>
      <c r="V82" s="37"/>
      <c r="W82" s="37"/>
      <c r="X82" s="37"/>
      <c r="Y82" s="37"/>
      <c r="Z82" s="37"/>
      <c r="AA82" s="37"/>
      <c r="AB82" s="37"/>
      <c r="AC82" s="37"/>
      <c r="AD82" s="37"/>
      <c r="AE82" s="37"/>
    </row>
    <row r="83" s="2" customFormat="1" ht="24.96" customHeight="1">
      <c r="A83" s="37"/>
      <c r="B83" s="38"/>
      <c r="C83" s="22" t="s">
        <v>125</v>
      </c>
      <c r="D83" s="39"/>
      <c r="E83" s="39"/>
      <c r="F83" s="39"/>
      <c r="G83" s="39"/>
      <c r="H83" s="39"/>
      <c r="I83" s="39"/>
      <c r="J83" s="39"/>
      <c r="K83" s="39"/>
      <c r="L83" s="133"/>
      <c r="S83" s="37"/>
      <c r="T83" s="37"/>
      <c r="U83" s="37"/>
      <c r="V83" s="37"/>
      <c r="W83" s="37"/>
      <c r="X83" s="37"/>
      <c r="Y83" s="37"/>
      <c r="Z83" s="37"/>
      <c r="AA83" s="37"/>
      <c r="AB83" s="37"/>
      <c r="AC83" s="37"/>
      <c r="AD83" s="37"/>
      <c r="AE83" s="37"/>
    </row>
    <row r="84" s="2" customFormat="1" ht="6.96" customHeight="1">
      <c r="A84" s="37"/>
      <c r="B84" s="38"/>
      <c r="C84" s="39"/>
      <c r="D84" s="39"/>
      <c r="E84" s="39"/>
      <c r="F84" s="39"/>
      <c r="G84" s="39"/>
      <c r="H84" s="39"/>
      <c r="I84" s="39"/>
      <c r="J84" s="39"/>
      <c r="K84" s="39"/>
      <c r="L84" s="133"/>
      <c r="S84" s="37"/>
      <c r="T84" s="37"/>
      <c r="U84" s="37"/>
      <c r="V84" s="37"/>
      <c r="W84" s="37"/>
      <c r="X84" s="37"/>
      <c r="Y84" s="37"/>
      <c r="Z84" s="37"/>
      <c r="AA84" s="37"/>
      <c r="AB84" s="37"/>
      <c r="AC84" s="37"/>
      <c r="AD84" s="37"/>
      <c r="AE84" s="37"/>
    </row>
    <row r="85" s="2" customFormat="1" ht="12" customHeight="1">
      <c r="A85" s="37"/>
      <c r="B85" s="38"/>
      <c r="C85" s="31" t="s">
        <v>16</v>
      </c>
      <c r="D85" s="39"/>
      <c r="E85" s="39"/>
      <c r="F85" s="39"/>
      <c r="G85" s="39"/>
      <c r="H85" s="39"/>
      <c r="I85" s="39"/>
      <c r="J85" s="39"/>
      <c r="K85" s="39"/>
      <c r="L85" s="133"/>
      <c r="S85" s="37"/>
      <c r="T85" s="37"/>
      <c r="U85" s="37"/>
      <c r="V85" s="37"/>
      <c r="W85" s="37"/>
      <c r="X85" s="37"/>
      <c r="Y85" s="37"/>
      <c r="Z85" s="37"/>
      <c r="AA85" s="37"/>
      <c r="AB85" s="37"/>
      <c r="AC85" s="37"/>
      <c r="AD85" s="37"/>
      <c r="AE85" s="37"/>
    </row>
    <row r="86" s="2" customFormat="1" ht="16.5" customHeight="1">
      <c r="A86" s="37"/>
      <c r="B86" s="38"/>
      <c r="C86" s="39"/>
      <c r="D86" s="39"/>
      <c r="E86" s="159" t="str">
        <f>E7</f>
        <v>Stavební úpravy Zahradního domu Teplice</v>
      </c>
      <c r="F86" s="31"/>
      <c r="G86" s="31"/>
      <c r="H86" s="31"/>
      <c r="I86" s="39"/>
      <c r="J86" s="39"/>
      <c r="K86" s="39"/>
      <c r="L86" s="133"/>
      <c r="S86" s="37"/>
      <c r="T86" s="37"/>
      <c r="U86" s="37"/>
      <c r="V86" s="37"/>
      <c r="W86" s="37"/>
      <c r="X86" s="37"/>
      <c r="Y86" s="37"/>
      <c r="Z86" s="37"/>
      <c r="AA86" s="37"/>
      <c r="AB86" s="37"/>
      <c r="AC86" s="37"/>
      <c r="AD86" s="37"/>
      <c r="AE86" s="37"/>
    </row>
    <row r="87" s="2" customFormat="1" ht="12" customHeight="1">
      <c r="A87" s="37"/>
      <c r="B87" s="38"/>
      <c r="C87" s="31" t="s">
        <v>102</v>
      </c>
      <c r="D87" s="39"/>
      <c r="E87" s="39"/>
      <c r="F87" s="39"/>
      <c r="G87" s="39"/>
      <c r="H87" s="39"/>
      <c r="I87" s="39"/>
      <c r="J87" s="39"/>
      <c r="K87" s="39"/>
      <c r="L87" s="133"/>
      <c r="S87" s="37"/>
      <c r="T87" s="37"/>
      <c r="U87" s="37"/>
      <c r="V87" s="37"/>
      <c r="W87" s="37"/>
      <c r="X87" s="37"/>
      <c r="Y87" s="37"/>
      <c r="Z87" s="37"/>
      <c r="AA87" s="37"/>
      <c r="AB87" s="37"/>
      <c r="AC87" s="37"/>
      <c r="AD87" s="37"/>
      <c r="AE87" s="37"/>
    </row>
    <row r="88" s="2" customFormat="1" ht="16.5" customHeight="1">
      <c r="A88" s="37"/>
      <c r="B88" s="38"/>
      <c r="C88" s="39"/>
      <c r="D88" s="39"/>
      <c r="E88" s="68" t="str">
        <f>E9</f>
        <v>SO101 - Bezbariérový výtah se schodištěm</v>
      </c>
      <c r="F88" s="39"/>
      <c r="G88" s="39"/>
      <c r="H88" s="39"/>
      <c r="I88" s="39"/>
      <c r="J88" s="39"/>
      <c r="K88" s="39"/>
      <c r="L88" s="133"/>
      <c r="S88" s="37"/>
      <c r="T88" s="37"/>
      <c r="U88" s="37"/>
      <c r="V88" s="37"/>
      <c r="W88" s="37"/>
      <c r="X88" s="37"/>
      <c r="Y88" s="37"/>
      <c r="Z88" s="37"/>
      <c r="AA88" s="37"/>
      <c r="AB88" s="37"/>
      <c r="AC88" s="37"/>
      <c r="AD88" s="37"/>
      <c r="AE88" s="37"/>
    </row>
    <row r="89" s="2" customFormat="1" ht="6.96" customHeight="1">
      <c r="A89" s="37"/>
      <c r="B89" s="38"/>
      <c r="C89" s="39"/>
      <c r="D89" s="39"/>
      <c r="E89" s="39"/>
      <c r="F89" s="39"/>
      <c r="G89" s="39"/>
      <c r="H89" s="39"/>
      <c r="I89" s="39"/>
      <c r="J89" s="39"/>
      <c r="K89" s="39"/>
      <c r="L89" s="133"/>
      <c r="S89" s="37"/>
      <c r="T89" s="37"/>
      <c r="U89" s="37"/>
      <c r="V89" s="37"/>
      <c r="W89" s="37"/>
      <c r="X89" s="37"/>
      <c r="Y89" s="37"/>
      <c r="Z89" s="37"/>
      <c r="AA89" s="37"/>
      <c r="AB89" s="37"/>
      <c r="AC89" s="37"/>
      <c r="AD89" s="37"/>
      <c r="AE89" s="37"/>
    </row>
    <row r="90" s="2" customFormat="1" ht="12" customHeight="1">
      <c r="A90" s="37"/>
      <c r="B90" s="38"/>
      <c r="C90" s="31" t="s">
        <v>21</v>
      </c>
      <c r="D90" s="39"/>
      <c r="E90" s="39"/>
      <c r="F90" s="26" t="str">
        <f>F12</f>
        <v xml:space="preserve"> </v>
      </c>
      <c r="G90" s="39"/>
      <c r="H90" s="39"/>
      <c r="I90" s="31" t="s">
        <v>23</v>
      </c>
      <c r="J90" s="71" t="str">
        <f>IF(J12="","",J12)</f>
        <v>22. 10. 2021</v>
      </c>
      <c r="K90" s="39"/>
      <c r="L90" s="133"/>
      <c r="S90" s="37"/>
      <c r="T90" s="37"/>
      <c r="U90" s="37"/>
      <c r="V90" s="37"/>
      <c r="W90" s="37"/>
      <c r="X90" s="37"/>
      <c r="Y90" s="37"/>
      <c r="Z90" s="37"/>
      <c r="AA90" s="37"/>
      <c r="AB90" s="37"/>
      <c r="AC90" s="37"/>
      <c r="AD90" s="37"/>
      <c r="AE90" s="37"/>
    </row>
    <row r="91" s="2" customFormat="1" ht="6.96" customHeight="1">
      <c r="A91" s="37"/>
      <c r="B91" s="38"/>
      <c r="C91" s="39"/>
      <c r="D91" s="39"/>
      <c r="E91" s="39"/>
      <c r="F91" s="39"/>
      <c r="G91" s="39"/>
      <c r="H91" s="39"/>
      <c r="I91" s="39"/>
      <c r="J91" s="39"/>
      <c r="K91" s="39"/>
      <c r="L91" s="133"/>
      <c r="S91" s="37"/>
      <c r="T91" s="37"/>
      <c r="U91" s="37"/>
      <c r="V91" s="37"/>
      <c r="W91" s="37"/>
      <c r="X91" s="37"/>
      <c r="Y91" s="37"/>
      <c r="Z91" s="37"/>
      <c r="AA91" s="37"/>
      <c r="AB91" s="37"/>
      <c r="AC91" s="37"/>
      <c r="AD91" s="37"/>
      <c r="AE91" s="37"/>
    </row>
    <row r="92" s="2" customFormat="1" ht="15.15" customHeight="1">
      <c r="A92" s="37"/>
      <c r="B92" s="38"/>
      <c r="C92" s="31" t="s">
        <v>25</v>
      </c>
      <c r="D92" s="39"/>
      <c r="E92" s="39"/>
      <c r="F92" s="26" t="str">
        <f>E15</f>
        <v xml:space="preserve"> </v>
      </c>
      <c r="G92" s="39"/>
      <c r="H92" s="39"/>
      <c r="I92" s="31" t="s">
        <v>30</v>
      </c>
      <c r="J92" s="35" t="str">
        <f>E21</f>
        <v xml:space="preserve"> </v>
      </c>
      <c r="K92" s="39"/>
      <c r="L92" s="133"/>
      <c r="S92" s="37"/>
      <c r="T92" s="37"/>
      <c r="U92" s="37"/>
      <c r="V92" s="37"/>
      <c r="W92" s="37"/>
      <c r="X92" s="37"/>
      <c r="Y92" s="37"/>
      <c r="Z92" s="37"/>
      <c r="AA92" s="37"/>
      <c r="AB92" s="37"/>
      <c r="AC92" s="37"/>
      <c r="AD92" s="37"/>
      <c r="AE92" s="37"/>
    </row>
    <row r="93" s="2" customFormat="1" ht="15.15" customHeight="1">
      <c r="A93" s="37"/>
      <c r="B93" s="38"/>
      <c r="C93" s="31" t="s">
        <v>28</v>
      </c>
      <c r="D93" s="39"/>
      <c r="E93" s="39"/>
      <c r="F93" s="26" t="str">
        <f>IF(E18="","",E18)</f>
        <v>Vyplň údaj</v>
      </c>
      <c r="G93" s="39"/>
      <c r="H93" s="39"/>
      <c r="I93" s="31" t="s">
        <v>32</v>
      </c>
      <c r="J93" s="35" t="str">
        <f>E24</f>
        <v xml:space="preserve"> </v>
      </c>
      <c r="K93" s="39"/>
      <c r="L93" s="133"/>
      <c r="S93" s="37"/>
      <c r="T93" s="37"/>
      <c r="U93" s="37"/>
      <c r="V93" s="37"/>
      <c r="W93" s="37"/>
      <c r="X93" s="37"/>
      <c r="Y93" s="37"/>
      <c r="Z93" s="37"/>
      <c r="AA93" s="37"/>
      <c r="AB93" s="37"/>
      <c r="AC93" s="37"/>
      <c r="AD93" s="37"/>
      <c r="AE93" s="37"/>
    </row>
    <row r="94" s="2" customFormat="1" ht="10.32" customHeight="1">
      <c r="A94" s="37"/>
      <c r="B94" s="38"/>
      <c r="C94" s="39"/>
      <c r="D94" s="39"/>
      <c r="E94" s="39"/>
      <c r="F94" s="39"/>
      <c r="G94" s="39"/>
      <c r="H94" s="39"/>
      <c r="I94" s="39"/>
      <c r="J94" s="39"/>
      <c r="K94" s="39"/>
      <c r="L94" s="133"/>
      <c r="S94" s="37"/>
      <c r="T94" s="37"/>
      <c r="U94" s="37"/>
      <c r="V94" s="37"/>
      <c r="W94" s="37"/>
      <c r="X94" s="37"/>
      <c r="Y94" s="37"/>
      <c r="Z94" s="37"/>
      <c r="AA94" s="37"/>
      <c r="AB94" s="37"/>
      <c r="AC94" s="37"/>
      <c r="AD94" s="37"/>
      <c r="AE94" s="37"/>
    </row>
    <row r="95" s="11" customFormat="1" ht="29.28" customHeight="1">
      <c r="A95" s="176"/>
      <c r="B95" s="177"/>
      <c r="C95" s="178" t="s">
        <v>126</v>
      </c>
      <c r="D95" s="179" t="s">
        <v>54</v>
      </c>
      <c r="E95" s="179" t="s">
        <v>50</v>
      </c>
      <c r="F95" s="179" t="s">
        <v>51</v>
      </c>
      <c r="G95" s="179" t="s">
        <v>127</v>
      </c>
      <c r="H95" s="179" t="s">
        <v>128</v>
      </c>
      <c r="I95" s="179" t="s">
        <v>129</v>
      </c>
      <c r="J95" s="179" t="s">
        <v>106</v>
      </c>
      <c r="K95" s="180" t="s">
        <v>130</v>
      </c>
      <c r="L95" s="181"/>
      <c r="M95" s="91" t="s">
        <v>19</v>
      </c>
      <c r="N95" s="92" t="s">
        <v>39</v>
      </c>
      <c r="O95" s="92" t="s">
        <v>131</v>
      </c>
      <c r="P95" s="92" t="s">
        <v>132</v>
      </c>
      <c r="Q95" s="92" t="s">
        <v>133</v>
      </c>
      <c r="R95" s="92" t="s">
        <v>134</v>
      </c>
      <c r="S95" s="92" t="s">
        <v>135</v>
      </c>
      <c r="T95" s="93" t="s">
        <v>136</v>
      </c>
      <c r="U95" s="176"/>
      <c r="V95" s="176"/>
      <c r="W95" s="176"/>
      <c r="X95" s="176"/>
      <c r="Y95" s="176"/>
      <c r="Z95" s="176"/>
      <c r="AA95" s="176"/>
      <c r="AB95" s="176"/>
      <c r="AC95" s="176"/>
      <c r="AD95" s="176"/>
      <c r="AE95" s="176"/>
    </row>
    <row r="96" s="2" customFormat="1" ht="22.8" customHeight="1">
      <c r="A96" s="37"/>
      <c r="B96" s="38"/>
      <c r="C96" s="98" t="s">
        <v>137</v>
      </c>
      <c r="D96" s="39"/>
      <c r="E96" s="39"/>
      <c r="F96" s="39"/>
      <c r="G96" s="39"/>
      <c r="H96" s="39"/>
      <c r="I96" s="39"/>
      <c r="J96" s="182">
        <f>BK96</f>
        <v>0</v>
      </c>
      <c r="K96" s="39"/>
      <c r="L96" s="43"/>
      <c r="M96" s="94"/>
      <c r="N96" s="183"/>
      <c r="O96" s="95"/>
      <c r="P96" s="184">
        <f>P97+P295+P375</f>
        <v>0</v>
      </c>
      <c r="Q96" s="95"/>
      <c r="R96" s="184">
        <f>R97+R295+R375</f>
        <v>91.519683319999999</v>
      </c>
      <c r="S96" s="95"/>
      <c r="T96" s="185">
        <f>T97+T295+T375</f>
        <v>58.196495000000006</v>
      </c>
      <c r="U96" s="37"/>
      <c r="V96" s="37"/>
      <c r="W96" s="37"/>
      <c r="X96" s="37"/>
      <c r="Y96" s="37"/>
      <c r="Z96" s="37"/>
      <c r="AA96" s="37"/>
      <c r="AB96" s="37"/>
      <c r="AC96" s="37"/>
      <c r="AD96" s="37"/>
      <c r="AE96" s="37"/>
      <c r="AT96" s="16" t="s">
        <v>68</v>
      </c>
      <c r="AU96" s="16" t="s">
        <v>107</v>
      </c>
      <c r="BK96" s="186">
        <f>BK97+BK295+BK375</f>
        <v>0</v>
      </c>
    </row>
    <row r="97" s="12" customFormat="1" ht="25.92" customHeight="1">
      <c r="A97" s="12"/>
      <c r="B97" s="187"/>
      <c r="C97" s="188"/>
      <c r="D97" s="189" t="s">
        <v>68</v>
      </c>
      <c r="E97" s="190" t="s">
        <v>138</v>
      </c>
      <c r="F97" s="190" t="s">
        <v>139</v>
      </c>
      <c r="G97" s="188"/>
      <c r="H97" s="188"/>
      <c r="I97" s="191"/>
      <c r="J97" s="192">
        <f>BK97</f>
        <v>0</v>
      </c>
      <c r="K97" s="188"/>
      <c r="L97" s="193"/>
      <c r="M97" s="194"/>
      <c r="N97" s="195"/>
      <c r="O97" s="195"/>
      <c r="P97" s="196">
        <f>P98+P110+P133+P198+P238+P255+P278+P292</f>
        <v>0</v>
      </c>
      <c r="Q97" s="195"/>
      <c r="R97" s="196">
        <f>R98+R110+R133+R198+R238+R255+R278+R292</f>
        <v>90.869116179999992</v>
      </c>
      <c r="S97" s="195"/>
      <c r="T97" s="197">
        <f>T98+T110+T133+T198+T238+T255+T278+T292</f>
        <v>58.196495000000006</v>
      </c>
      <c r="U97" s="12"/>
      <c r="V97" s="12"/>
      <c r="W97" s="12"/>
      <c r="X97" s="12"/>
      <c r="Y97" s="12"/>
      <c r="Z97" s="12"/>
      <c r="AA97" s="12"/>
      <c r="AB97" s="12"/>
      <c r="AC97" s="12"/>
      <c r="AD97" s="12"/>
      <c r="AE97" s="12"/>
      <c r="AR97" s="198" t="s">
        <v>77</v>
      </c>
      <c r="AT97" s="199" t="s">
        <v>68</v>
      </c>
      <c r="AU97" s="199" t="s">
        <v>69</v>
      </c>
      <c r="AY97" s="198" t="s">
        <v>140</v>
      </c>
      <c r="BK97" s="200">
        <f>BK98+BK110+BK133+BK198+BK238+BK255+BK278+BK292</f>
        <v>0</v>
      </c>
    </row>
    <row r="98" s="12" customFormat="1" ht="22.8" customHeight="1">
      <c r="A98" s="12"/>
      <c r="B98" s="187"/>
      <c r="C98" s="188"/>
      <c r="D98" s="189" t="s">
        <v>68</v>
      </c>
      <c r="E98" s="201" t="s">
        <v>79</v>
      </c>
      <c r="F98" s="201" t="s">
        <v>141</v>
      </c>
      <c r="G98" s="188"/>
      <c r="H98" s="188"/>
      <c r="I98" s="191"/>
      <c r="J98" s="202">
        <f>BK98</f>
        <v>0</v>
      </c>
      <c r="K98" s="188"/>
      <c r="L98" s="193"/>
      <c r="M98" s="194"/>
      <c r="N98" s="195"/>
      <c r="O98" s="195"/>
      <c r="P98" s="196">
        <f>SUM(P99:P109)</f>
        <v>0</v>
      </c>
      <c r="Q98" s="195"/>
      <c r="R98" s="196">
        <f>SUM(R99:R109)</f>
        <v>9.9131221499999977</v>
      </c>
      <c r="S98" s="195"/>
      <c r="T98" s="197">
        <f>SUM(T99:T109)</f>
        <v>0</v>
      </c>
      <c r="U98" s="12"/>
      <c r="V98" s="12"/>
      <c r="W98" s="12"/>
      <c r="X98" s="12"/>
      <c r="Y98" s="12"/>
      <c r="Z98" s="12"/>
      <c r="AA98" s="12"/>
      <c r="AB98" s="12"/>
      <c r="AC98" s="12"/>
      <c r="AD98" s="12"/>
      <c r="AE98" s="12"/>
      <c r="AR98" s="198" t="s">
        <v>77</v>
      </c>
      <c r="AT98" s="199" t="s">
        <v>68</v>
      </c>
      <c r="AU98" s="199" t="s">
        <v>77</v>
      </c>
      <c r="AY98" s="198" t="s">
        <v>140</v>
      </c>
      <c r="BK98" s="200">
        <f>SUM(BK99:BK109)</f>
        <v>0</v>
      </c>
    </row>
    <row r="99" s="2" customFormat="1" ht="33" customHeight="1">
      <c r="A99" s="37"/>
      <c r="B99" s="38"/>
      <c r="C99" s="203" t="s">
        <v>77</v>
      </c>
      <c r="D99" s="203" t="s">
        <v>142</v>
      </c>
      <c r="E99" s="204" t="s">
        <v>143</v>
      </c>
      <c r="F99" s="205" t="s">
        <v>144</v>
      </c>
      <c r="G99" s="206" t="s">
        <v>145</v>
      </c>
      <c r="H99" s="207">
        <v>3.9169999999999998</v>
      </c>
      <c r="I99" s="208"/>
      <c r="J99" s="209">
        <f>ROUND(I99*H99,2)</f>
        <v>0</v>
      </c>
      <c r="K99" s="205" t="s">
        <v>146</v>
      </c>
      <c r="L99" s="43"/>
      <c r="M99" s="210" t="s">
        <v>19</v>
      </c>
      <c r="N99" s="211" t="s">
        <v>40</v>
      </c>
      <c r="O99" s="83"/>
      <c r="P99" s="212">
        <f>O99*H99</f>
        <v>0</v>
      </c>
      <c r="Q99" s="212">
        <v>2.45329</v>
      </c>
      <c r="R99" s="212">
        <f>Q99*H99</f>
        <v>9.6095369299999991</v>
      </c>
      <c r="S99" s="212">
        <v>0</v>
      </c>
      <c r="T99" s="213">
        <f>S99*H99</f>
        <v>0</v>
      </c>
      <c r="U99" s="37"/>
      <c r="V99" s="37"/>
      <c r="W99" s="37"/>
      <c r="X99" s="37"/>
      <c r="Y99" s="37"/>
      <c r="Z99" s="37"/>
      <c r="AA99" s="37"/>
      <c r="AB99" s="37"/>
      <c r="AC99" s="37"/>
      <c r="AD99" s="37"/>
      <c r="AE99" s="37"/>
      <c r="AR99" s="214" t="s">
        <v>147</v>
      </c>
      <c r="AT99" s="214" t="s">
        <v>142</v>
      </c>
      <c r="AU99" s="214" t="s">
        <v>79</v>
      </c>
      <c r="AY99" s="16" t="s">
        <v>140</v>
      </c>
      <c r="BE99" s="215">
        <f>IF(N99="základní",J99,0)</f>
        <v>0</v>
      </c>
      <c r="BF99" s="215">
        <f>IF(N99="snížená",J99,0)</f>
        <v>0</v>
      </c>
      <c r="BG99" s="215">
        <f>IF(N99="zákl. přenesená",J99,0)</f>
        <v>0</v>
      </c>
      <c r="BH99" s="215">
        <f>IF(N99="sníž. přenesená",J99,0)</f>
        <v>0</v>
      </c>
      <c r="BI99" s="215">
        <f>IF(N99="nulová",J99,0)</f>
        <v>0</v>
      </c>
      <c r="BJ99" s="16" t="s">
        <v>77</v>
      </c>
      <c r="BK99" s="215">
        <f>ROUND(I99*H99,2)</f>
        <v>0</v>
      </c>
      <c r="BL99" s="16" t="s">
        <v>147</v>
      </c>
      <c r="BM99" s="214" t="s">
        <v>148</v>
      </c>
    </row>
    <row r="100" s="2" customFormat="1">
      <c r="A100" s="37"/>
      <c r="B100" s="38"/>
      <c r="C100" s="39"/>
      <c r="D100" s="216" t="s">
        <v>149</v>
      </c>
      <c r="E100" s="39"/>
      <c r="F100" s="217" t="s">
        <v>150</v>
      </c>
      <c r="G100" s="39"/>
      <c r="H100" s="39"/>
      <c r="I100" s="218"/>
      <c r="J100" s="39"/>
      <c r="K100" s="39"/>
      <c r="L100" s="43"/>
      <c r="M100" s="219"/>
      <c r="N100" s="220"/>
      <c r="O100" s="83"/>
      <c r="P100" s="83"/>
      <c r="Q100" s="83"/>
      <c r="R100" s="83"/>
      <c r="S100" s="83"/>
      <c r="T100" s="84"/>
      <c r="U100" s="37"/>
      <c r="V100" s="37"/>
      <c r="W100" s="37"/>
      <c r="X100" s="37"/>
      <c r="Y100" s="37"/>
      <c r="Z100" s="37"/>
      <c r="AA100" s="37"/>
      <c r="AB100" s="37"/>
      <c r="AC100" s="37"/>
      <c r="AD100" s="37"/>
      <c r="AE100" s="37"/>
      <c r="AT100" s="16" t="s">
        <v>149</v>
      </c>
      <c r="AU100" s="16" t="s">
        <v>79</v>
      </c>
    </row>
    <row r="101" s="13" customFormat="1">
      <c r="A101" s="13"/>
      <c r="B101" s="221"/>
      <c r="C101" s="222"/>
      <c r="D101" s="223" t="s">
        <v>151</v>
      </c>
      <c r="E101" s="224" t="s">
        <v>19</v>
      </c>
      <c r="F101" s="225" t="s">
        <v>152</v>
      </c>
      <c r="G101" s="222"/>
      <c r="H101" s="226">
        <v>3.9169999999999998</v>
      </c>
      <c r="I101" s="227"/>
      <c r="J101" s="222"/>
      <c r="K101" s="222"/>
      <c r="L101" s="228"/>
      <c r="M101" s="229"/>
      <c r="N101" s="230"/>
      <c r="O101" s="230"/>
      <c r="P101" s="230"/>
      <c r="Q101" s="230"/>
      <c r="R101" s="230"/>
      <c r="S101" s="230"/>
      <c r="T101" s="231"/>
      <c r="U101" s="13"/>
      <c r="V101" s="13"/>
      <c r="W101" s="13"/>
      <c r="X101" s="13"/>
      <c r="Y101" s="13"/>
      <c r="Z101" s="13"/>
      <c r="AA101" s="13"/>
      <c r="AB101" s="13"/>
      <c r="AC101" s="13"/>
      <c r="AD101" s="13"/>
      <c r="AE101" s="13"/>
      <c r="AT101" s="232" t="s">
        <v>151</v>
      </c>
      <c r="AU101" s="232" t="s">
        <v>79</v>
      </c>
      <c r="AV101" s="13" t="s">
        <v>79</v>
      </c>
      <c r="AW101" s="13" t="s">
        <v>31</v>
      </c>
      <c r="AX101" s="13" t="s">
        <v>69</v>
      </c>
      <c r="AY101" s="232" t="s">
        <v>140</v>
      </c>
    </row>
    <row r="102" s="2" customFormat="1" ht="16.5" customHeight="1">
      <c r="A102" s="37"/>
      <c r="B102" s="38"/>
      <c r="C102" s="203" t="s">
        <v>79</v>
      </c>
      <c r="D102" s="203" t="s">
        <v>142</v>
      </c>
      <c r="E102" s="204" t="s">
        <v>153</v>
      </c>
      <c r="F102" s="205" t="s">
        <v>154</v>
      </c>
      <c r="G102" s="206" t="s">
        <v>155</v>
      </c>
      <c r="H102" s="207">
        <v>18.994</v>
      </c>
      <c r="I102" s="208"/>
      <c r="J102" s="209">
        <f>ROUND(I102*H102,2)</f>
        <v>0</v>
      </c>
      <c r="K102" s="205" t="s">
        <v>146</v>
      </c>
      <c r="L102" s="43"/>
      <c r="M102" s="210" t="s">
        <v>19</v>
      </c>
      <c r="N102" s="211" t="s">
        <v>40</v>
      </c>
      <c r="O102" s="83"/>
      <c r="P102" s="212">
        <f>O102*H102</f>
        <v>0</v>
      </c>
      <c r="Q102" s="212">
        <v>0.00247</v>
      </c>
      <c r="R102" s="212">
        <f>Q102*H102</f>
        <v>0.046915180000000001</v>
      </c>
      <c r="S102" s="212">
        <v>0</v>
      </c>
      <c r="T102" s="213">
        <f>S102*H102</f>
        <v>0</v>
      </c>
      <c r="U102" s="37"/>
      <c r="V102" s="37"/>
      <c r="W102" s="37"/>
      <c r="X102" s="37"/>
      <c r="Y102" s="37"/>
      <c r="Z102" s="37"/>
      <c r="AA102" s="37"/>
      <c r="AB102" s="37"/>
      <c r="AC102" s="37"/>
      <c r="AD102" s="37"/>
      <c r="AE102" s="37"/>
      <c r="AR102" s="214" t="s">
        <v>147</v>
      </c>
      <c r="AT102" s="214" t="s">
        <v>142</v>
      </c>
      <c r="AU102" s="214" t="s">
        <v>79</v>
      </c>
      <c r="AY102" s="16" t="s">
        <v>140</v>
      </c>
      <c r="BE102" s="215">
        <f>IF(N102="základní",J102,0)</f>
        <v>0</v>
      </c>
      <c r="BF102" s="215">
        <f>IF(N102="snížená",J102,0)</f>
        <v>0</v>
      </c>
      <c r="BG102" s="215">
        <f>IF(N102="zákl. přenesená",J102,0)</f>
        <v>0</v>
      </c>
      <c r="BH102" s="215">
        <f>IF(N102="sníž. přenesená",J102,0)</f>
        <v>0</v>
      </c>
      <c r="BI102" s="215">
        <f>IF(N102="nulová",J102,0)</f>
        <v>0</v>
      </c>
      <c r="BJ102" s="16" t="s">
        <v>77</v>
      </c>
      <c r="BK102" s="215">
        <f>ROUND(I102*H102,2)</f>
        <v>0</v>
      </c>
      <c r="BL102" s="16" t="s">
        <v>147</v>
      </c>
      <c r="BM102" s="214" t="s">
        <v>156</v>
      </c>
    </row>
    <row r="103" s="2" customFormat="1">
      <c r="A103" s="37"/>
      <c r="B103" s="38"/>
      <c r="C103" s="39"/>
      <c r="D103" s="216" t="s">
        <v>149</v>
      </c>
      <c r="E103" s="39"/>
      <c r="F103" s="217" t="s">
        <v>157</v>
      </c>
      <c r="G103" s="39"/>
      <c r="H103" s="39"/>
      <c r="I103" s="218"/>
      <c r="J103" s="39"/>
      <c r="K103" s="39"/>
      <c r="L103" s="43"/>
      <c r="M103" s="219"/>
      <c r="N103" s="220"/>
      <c r="O103" s="83"/>
      <c r="P103" s="83"/>
      <c r="Q103" s="83"/>
      <c r="R103" s="83"/>
      <c r="S103" s="83"/>
      <c r="T103" s="84"/>
      <c r="U103" s="37"/>
      <c r="V103" s="37"/>
      <c r="W103" s="37"/>
      <c r="X103" s="37"/>
      <c r="Y103" s="37"/>
      <c r="Z103" s="37"/>
      <c r="AA103" s="37"/>
      <c r="AB103" s="37"/>
      <c r="AC103" s="37"/>
      <c r="AD103" s="37"/>
      <c r="AE103" s="37"/>
      <c r="AT103" s="16" t="s">
        <v>149</v>
      </c>
      <c r="AU103" s="16" t="s">
        <v>79</v>
      </c>
    </row>
    <row r="104" s="13" customFormat="1">
      <c r="A104" s="13"/>
      <c r="B104" s="221"/>
      <c r="C104" s="222"/>
      <c r="D104" s="223" t="s">
        <v>151</v>
      </c>
      <c r="E104" s="224" t="s">
        <v>19</v>
      </c>
      <c r="F104" s="225" t="s">
        <v>158</v>
      </c>
      <c r="G104" s="222"/>
      <c r="H104" s="226">
        <v>18.994</v>
      </c>
      <c r="I104" s="227"/>
      <c r="J104" s="222"/>
      <c r="K104" s="222"/>
      <c r="L104" s="228"/>
      <c r="M104" s="229"/>
      <c r="N104" s="230"/>
      <c r="O104" s="230"/>
      <c r="P104" s="230"/>
      <c r="Q104" s="230"/>
      <c r="R104" s="230"/>
      <c r="S104" s="230"/>
      <c r="T104" s="231"/>
      <c r="U104" s="13"/>
      <c r="V104" s="13"/>
      <c r="W104" s="13"/>
      <c r="X104" s="13"/>
      <c r="Y104" s="13"/>
      <c r="Z104" s="13"/>
      <c r="AA104" s="13"/>
      <c r="AB104" s="13"/>
      <c r="AC104" s="13"/>
      <c r="AD104" s="13"/>
      <c r="AE104" s="13"/>
      <c r="AT104" s="232" t="s">
        <v>151</v>
      </c>
      <c r="AU104" s="232" t="s">
        <v>79</v>
      </c>
      <c r="AV104" s="13" t="s">
        <v>79</v>
      </c>
      <c r="AW104" s="13" t="s">
        <v>31</v>
      </c>
      <c r="AX104" s="13" t="s">
        <v>69</v>
      </c>
      <c r="AY104" s="232" t="s">
        <v>140</v>
      </c>
    </row>
    <row r="105" s="2" customFormat="1" ht="16.5" customHeight="1">
      <c r="A105" s="37"/>
      <c r="B105" s="38"/>
      <c r="C105" s="203" t="s">
        <v>159</v>
      </c>
      <c r="D105" s="203" t="s">
        <v>142</v>
      </c>
      <c r="E105" s="204" t="s">
        <v>160</v>
      </c>
      <c r="F105" s="205" t="s">
        <v>161</v>
      </c>
      <c r="G105" s="206" t="s">
        <v>155</v>
      </c>
      <c r="H105" s="207">
        <v>18.994</v>
      </c>
      <c r="I105" s="208"/>
      <c r="J105" s="209">
        <f>ROUND(I105*H105,2)</f>
        <v>0</v>
      </c>
      <c r="K105" s="205" t="s">
        <v>146</v>
      </c>
      <c r="L105" s="43"/>
      <c r="M105" s="210" t="s">
        <v>19</v>
      </c>
      <c r="N105" s="211" t="s">
        <v>40</v>
      </c>
      <c r="O105" s="83"/>
      <c r="P105" s="212">
        <f>O105*H105</f>
        <v>0</v>
      </c>
      <c r="Q105" s="212">
        <v>0</v>
      </c>
      <c r="R105" s="212">
        <f>Q105*H105</f>
        <v>0</v>
      </c>
      <c r="S105" s="212">
        <v>0</v>
      </c>
      <c r="T105" s="213">
        <f>S105*H105</f>
        <v>0</v>
      </c>
      <c r="U105" s="37"/>
      <c r="V105" s="37"/>
      <c r="W105" s="37"/>
      <c r="X105" s="37"/>
      <c r="Y105" s="37"/>
      <c r="Z105" s="37"/>
      <c r="AA105" s="37"/>
      <c r="AB105" s="37"/>
      <c r="AC105" s="37"/>
      <c r="AD105" s="37"/>
      <c r="AE105" s="37"/>
      <c r="AR105" s="214" t="s">
        <v>147</v>
      </c>
      <c r="AT105" s="214" t="s">
        <v>142</v>
      </c>
      <c r="AU105" s="214" t="s">
        <v>79</v>
      </c>
      <c r="AY105" s="16" t="s">
        <v>140</v>
      </c>
      <c r="BE105" s="215">
        <f>IF(N105="základní",J105,0)</f>
        <v>0</v>
      </c>
      <c r="BF105" s="215">
        <f>IF(N105="snížená",J105,0)</f>
        <v>0</v>
      </c>
      <c r="BG105" s="215">
        <f>IF(N105="zákl. přenesená",J105,0)</f>
        <v>0</v>
      </c>
      <c r="BH105" s="215">
        <f>IF(N105="sníž. přenesená",J105,0)</f>
        <v>0</v>
      </c>
      <c r="BI105" s="215">
        <f>IF(N105="nulová",J105,0)</f>
        <v>0</v>
      </c>
      <c r="BJ105" s="16" t="s">
        <v>77</v>
      </c>
      <c r="BK105" s="215">
        <f>ROUND(I105*H105,2)</f>
        <v>0</v>
      </c>
      <c r="BL105" s="16" t="s">
        <v>147</v>
      </c>
      <c r="BM105" s="214" t="s">
        <v>162</v>
      </c>
    </row>
    <row r="106" s="2" customFormat="1">
      <c r="A106" s="37"/>
      <c r="B106" s="38"/>
      <c r="C106" s="39"/>
      <c r="D106" s="216" t="s">
        <v>149</v>
      </c>
      <c r="E106" s="39"/>
      <c r="F106" s="217" t="s">
        <v>163</v>
      </c>
      <c r="G106" s="39"/>
      <c r="H106" s="39"/>
      <c r="I106" s="218"/>
      <c r="J106" s="39"/>
      <c r="K106" s="39"/>
      <c r="L106" s="43"/>
      <c r="M106" s="219"/>
      <c r="N106" s="220"/>
      <c r="O106" s="83"/>
      <c r="P106" s="83"/>
      <c r="Q106" s="83"/>
      <c r="R106" s="83"/>
      <c r="S106" s="83"/>
      <c r="T106" s="84"/>
      <c r="U106" s="37"/>
      <c r="V106" s="37"/>
      <c r="W106" s="37"/>
      <c r="X106" s="37"/>
      <c r="Y106" s="37"/>
      <c r="Z106" s="37"/>
      <c r="AA106" s="37"/>
      <c r="AB106" s="37"/>
      <c r="AC106" s="37"/>
      <c r="AD106" s="37"/>
      <c r="AE106" s="37"/>
      <c r="AT106" s="16" t="s">
        <v>149</v>
      </c>
      <c r="AU106" s="16" t="s">
        <v>79</v>
      </c>
    </row>
    <row r="107" s="2" customFormat="1" ht="24.15" customHeight="1">
      <c r="A107" s="37"/>
      <c r="B107" s="38"/>
      <c r="C107" s="203" t="s">
        <v>147</v>
      </c>
      <c r="D107" s="203" t="s">
        <v>142</v>
      </c>
      <c r="E107" s="204" t="s">
        <v>164</v>
      </c>
      <c r="F107" s="205" t="s">
        <v>165</v>
      </c>
      <c r="G107" s="206" t="s">
        <v>166</v>
      </c>
      <c r="H107" s="207">
        <v>0.24199999999999999</v>
      </c>
      <c r="I107" s="208"/>
      <c r="J107" s="209">
        <f>ROUND(I107*H107,2)</f>
        <v>0</v>
      </c>
      <c r="K107" s="205" t="s">
        <v>146</v>
      </c>
      <c r="L107" s="43"/>
      <c r="M107" s="210" t="s">
        <v>19</v>
      </c>
      <c r="N107" s="211" t="s">
        <v>40</v>
      </c>
      <c r="O107" s="83"/>
      <c r="P107" s="212">
        <f>O107*H107</f>
        <v>0</v>
      </c>
      <c r="Q107" s="212">
        <v>1.0606199999999999</v>
      </c>
      <c r="R107" s="212">
        <f>Q107*H107</f>
        <v>0.25667003999999999</v>
      </c>
      <c r="S107" s="212">
        <v>0</v>
      </c>
      <c r="T107" s="213">
        <f>S107*H107</f>
        <v>0</v>
      </c>
      <c r="U107" s="37"/>
      <c r="V107" s="37"/>
      <c r="W107" s="37"/>
      <c r="X107" s="37"/>
      <c r="Y107" s="37"/>
      <c r="Z107" s="37"/>
      <c r="AA107" s="37"/>
      <c r="AB107" s="37"/>
      <c r="AC107" s="37"/>
      <c r="AD107" s="37"/>
      <c r="AE107" s="37"/>
      <c r="AR107" s="214" t="s">
        <v>147</v>
      </c>
      <c r="AT107" s="214" t="s">
        <v>142</v>
      </c>
      <c r="AU107" s="214" t="s">
        <v>79</v>
      </c>
      <c r="AY107" s="16" t="s">
        <v>140</v>
      </c>
      <c r="BE107" s="215">
        <f>IF(N107="základní",J107,0)</f>
        <v>0</v>
      </c>
      <c r="BF107" s="215">
        <f>IF(N107="snížená",J107,0)</f>
        <v>0</v>
      </c>
      <c r="BG107" s="215">
        <f>IF(N107="zákl. přenesená",J107,0)</f>
        <v>0</v>
      </c>
      <c r="BH107" s="215">
        <f>IF(N107="sníž. přenesená",J107,0)</f>
        <v>0</v>
      </c>
      <c r="BI107" s="215">
        <f>IF(N107="nulová",J107,0)</f>
        <v>0</v>
      </c>
      <c r="BJ107" s="16" t="s">
        <v>77</v>
      </c>
      <c r="BK107" s="215">
        <f>ROUND(I107*H107,2)</f>
        <v>0</v>
      </c>
      <c r="BL107" s="16" t="s">
        <v>147</v>
      </c>
      <c r="BM107" s="214" t="s">
        <v>167</v>
      </c>
    </row>
    <row r="108" s="2" customFormat="1">
      <c r="A108" s="37"/>
      <c r="B108" s="38"/>
      <c r="C108" s="39"/>
      <c r="D108" s="216" t="s">
        <v>149</v>
      </c>
      <c r="E108" s="39"/>
      <c r="F108" s="217" t="s">
        <v>168</v>
      </c>
      <c r="G108" s="39"/>
      <c r="H108" s="39"/>
      <c r="I108" s="218"/>
      <c r="J108" s="39"/>
      <c r="K108" s="39"/>
      <c r="L108" s="43"/>
      <c r="M108" s="219"/>
      <c r="N108" s="220"/>
      <c r="O108" s="83"/>
      <c r="P108" s="83"/>
      <c r="Q108" s="83"/>
      <c r="R108" s="83"/>
      <c r="S108" s="83"/>
      <c r="T108" s="84"/>
      <c r="U108" s="37"/>
      <c r="V108" s="37"/>
      <c r="W108" s="37"/>
      <c r="X108" s="37"/>
      <c r="Y108" s="37"/>
      <c r="Z108" s="37"/>
      <c r="AA108" s="37"/>
      <c r="AB108" s="37"/>
      <c r="AC108" s="37"/>
      <c r="AD108" s="37"/>
      <c r="AE108" s="37"/>
      <c r="AT108" s="16" t="s">
        <v>149</v>
      </c>
      <c r="AU108" s="16" t="s">
        <v>79</v>
      </c>
    </row>
    <row r="109" s="13" customFormat="1">
      <c r="A109" s="13"/>
      <c r="B109" s="221"/>
      <c r="C109" s="222"/>
      <c r="D109" s="223" t="s">
        <v>151</v>
      </c>
      <c r="E109" s="224" t="s">
        <v>19</v>
      </c>
      <c r="F109" s="225" t="s">
        <v>169</v>
      </c>
      <c r="G109" s="222"/>
      <c r="H109" s="226">
        <v>0.24199999999999999</v>
      </c>
      <c r="I109" s="227"/>
      <c r="J109" s="222"/>
      <c r="K109" s="222"/>
      <c r="L109" s="228"/>
      <c r="M109" s="229"/>
      <c r="N109" s="230"/>
      <c r="O109" s="230"/>
      <c r="P109" s="230"/>
      <c r="Q109" s="230"/>
      <c r="R109" s="230"/>
      <c r="S109" s="230"/>
      <c r="T109" s="231"/>
      <c r="U109" s="13"/>
      <c r="V109" s="13"/>
      <c r="W109" s="13"/>
      <c r="X109" s="13"/>
      <c r="Y109" s="13"/>
      <c r="Z109" s="13"/>
      <c r="AA109" s="13"/>
      <c r="AB109" s="13"/>
      <c r="AC109" s="13"/>
      <c r="AD109" s="13"/>
      <c r="AE109" s="13"/>
      <c r="AT109" s="232" t="s">
        <v>151</v>
      </c>
      <c r="AU109" s="232" t="s">
        <v>79</v>
      </c>
      <c r="AV109" s="13" t="s">
        <v>79</v>
      </c>
      <c r="AW109" s="13" t="s">
        <v>31</v>
      </c>
      <c r="AX109" s="13" t="s">
        <v>69</v>
      </c>
      <c r="AY109" s="232" t="s">
        <v>140</v>
      </c>
    </row>
    <row r="110" s="12" customFormat="1" ht="22.8" customHeight="1">
      <c r="A110" s="12"/>
      <c r="B110" s="187"/>
      <c r="C110" s="188"/>
      <c r="D110" s="189" t="s">
        <v>68</v>
      </c>
      <c r="E110" s="201" t="s">
        <v>159</v>
      </c>
      <c r="F110" s="201" t="s">
        <v>170</v>
      </c>
      <c r="G110" s="188"/>
      <c r="H110" s="188"/>
      <c r="I110" s="191"/>
      <c r="J110" s="202">
        <f>BK110</f>
        <v>0</v>
      </c>
      <c r="K110" s="188"/>
      <c r="L110" s="193"/>
      <c r="M110" s="194"/>
      <c r="N110" s="195"/>
      <c r="O110" s="195"/>
      <c r="P110" s="196">
        <f>SUM(P111:P132)</f>
        <v>0</v>
      </c>
      <c r="Q110" s="195"/>
      <c r="R110" s="196">
        <f>SUM(R111:R132)</f>
        <v>41.888262740000002</v>
      </c>
      <c r="S110" s="195"/>
      <c r="T110" s="197">
        <f>SUM(T111:T132)</f>
        <v>0</v>
      </c>
      <c r="U110" s="12"/>
      <c r="V110" s="12"/>
      <c r="W110" s="12"/>
      <c r="X110" s="12"/>
      <c r="Y110" s="12"/>
      <c r="Z110" s="12"/>
      <c r="AA110" s="12"/>
      <c r="AB110" s="12"/>
      <c r="AC110" s="12"/>
      <c r="AD110" s="12"/>
      <c r="AE110" s="12"/>
      <c r="AR110" s="198" t="s">
        <v>77</v>
      </c>
      <c r="AT110" s="199" t="s">
        <v>68</v>
      </c>
      <c r="AU110" s="199" t="s">
        <v>77</v>
      </c>
      <c r="AY110" s="198" t="s">
        <v>140</v>
      </c>
      <c r="BK110" s="200">
        <f>SUM(BK111:BK132)</f>
        <v>0</v>
      </c>
    </row>
    <row r="111" s="2" customFormat="1" ht="37.8" customHeight="1">
      <c r="A111" s="37"/>
      <c r="B111" s="38"/>
      <c r="C111" s="203" t="s">
        <v>171</v>
      </c>
      <c r="D111" s="203" t="s">
        <v>142</v>
      </c>
      <c r="E111" s="204" t="s">
        <v>172</v>
      </c>
      <c r="F111" s="205" t="s">
        <v>173</v>
      </c>
      <c r="G111" s="206" t="s">
        <v>145</v>
      </c>
      <c r="H111" s="207">
        <v>16.126000000000001</v>
      </c>
      <c r="I111" s="208"/>
      <c r="J111" s="209">
        <f>ROUND(I111*H111,2)</f>
        <v>0</v>
      </c>
      <c r="K111" s="205" t="s">
        <v>146</v>
      </c>
      <c r="L111" s="43"/>
      <c r="M111" s="210" t="s">
        <v>19</v>
      </c>
      <c r="N111" s="211" t="s">
        <v>40</v>
      </c>
      <c r="O111" s="83"/>
      <c r="P111" s="212">
        <f>O111*H111</f>
        <v>0</v>
      </c>
      <c r="Q111" s="212">
        <v>2.45329</v>
      </c>
      <c r="R111" s="212">
        <f>Q111*H111</f>
        <v>39.561754540000003</v>
      </c>
      <c r="S111" s="212">
        <v>0</v>
      </c>
      <c r="T111" s="213">
        <f>S111*H111</f>
        <v>0</v>
      </c>
      <c r="U111" s="37"/>
      <c r="V111" s="37"/>
      <c r="W111" s="37"/>
      <c r="X111" s="37"/>
      <c r="Y111" s="37"/>
      <c r="Z111" s="37"/>
      <c r="AA111" s="37"/>
      <c r="AB111" s="37"/>
      <c r="AC111" s="37"/>
      <c r="AD111" s="37"/>
      <c r="AE111" s="37"/>
      <c r="AR111" s="214" t="s">
        <v>147</v>
      </c>
      <c r="AT111" s="214" t="s">
        <v>142</v>
      </c>
      <c r="AU111" s="214" t="s">
        <v>79</v>
      </c>
      <c r="AY111" s="16" t="s">
        <v>140</v>
      </c>
      <c r="BE111" s="215">
        <f>IF(N111="základní",J111,0)</f>
        <v>0</v>
      </c>
      <c r="BF111" s="215">
        <f>IF(N111="snížená",J111,0)</f>
        <v>0</v>
      </c>
      <c r="BG111" s="215">
        <f>IF(N111="zákl. přenesená",J111,0)</f>
        <v>0</v>
      </c>
      <c r="BH111" s="215">
        <f>IF(N111="sníž. přenesená",J111,0)</f>
        <v>0</v>
      </c>
      <c r="BI111" s="215">
        <f>IF(N111="nulová",J111,0)</f>
        <v>0</v>
      </c>
      <c r="BJ111" s="16" t="s">
        <v>77</v>
      </c>
      <c r="BK111" s="215">
        <f>ROUND(I111*H111,2)</f>
        <v>0</v>
      </c>
      <c r="BL111" s="16" t="s">
        <v>147</v>
      </c>
      <c r="BM111" s="214" t="s">
        <v>174</v>
      </c>
    </row>
    <row r="112" s="2" customFormat="1">
      <c r="A112" s="37"/>
      <c r="B112" s="38"/>
      <c r="C112" s="39"/>
      <c r="D112" s="216" t="s">
        <v>149</v>
      </c>
      <c r="E112" s="39"/>
      <c r="F112" s="217" t="s">
        <v>175</v>
      </c>
      <c r="G112" s="39"/>
      <c r="H112" s="39"/>
      <c r="I112" s="218"/>
      <c r="J112" s="39"/>
      <c r="K112" s="39"/>
      <c r="L112" s="43"/>
      <c r="M112" s="219"/>
      <c r="N112" s="220"/>
      <c r="O112" s="83"/>
      <c r="P112" s="83"/>
      <c r="Q112" s="83"/>
      <c r="R112" s="83"/>
      <c r="S112" s="83"/>
      <c r="T112" s="84"/>
      <c r="U112" s="37"/>
      <c r="V112" s="37"/>
      <c r="W112" s="37"/>
      <c r="X112" s="37"/>
      <c r="Y112" s="37"/>
      <c r="Z112" s="37"/>
      <c r="AA112" s="37"/>
      <c r="AB112" s="37"/>
      <c r="AC112" s="37"/>
      <c r="AD112" s="37"/>
      <c r="AE112" s="37"/>
      <c r="AT112" s="16" t="s">
        <v>149</v>
      </c>
      <c r="AU112" s="16" t="s">
        <v>79</v>
      </c>
    </row>
    <row r="113" s="13" customFormat="1">
      <c r="A113" s="13"/>
      <c r="B113" s="221"/>
      <c r="C113" s="222"/>
      <c r="D113" s="223" t="s">
        <v>151</v>
      </c>
      <c r="E113" s="224" t="s">
        <v>19</v>
      </c>
      <c r="F113" s="225" t="s">
        <v>176</v>
      </c>
      <c r="G113" s="222"/>
      <c r="H113" s="226">
        <v>16.126000000000001</v>
      </c>
      <c r="I113" s="227"/>
      <c r="J113" s="222"/>
      <c r="K113" s="222"/>
      <c r="L113" s="228"/>
      <c r="M113" s="229"/>
      <c r="N113" s="230"/>
      <c r="O113" s="230"/>
      <c r="P113" s="230"/>
      <c r="Q113" s="230"/>
      <c r="R113" s="230"/>
      <c r="S113" s="230"/>
      <c r="T113" s="231"/>
      <c r="U113" s="13"/>
      <c r="V113" s="13"/>
      <c r="W113" s="13"/>
      <c r="X113" s="13"/>
      <c r="Y113" s="13"/>
      <c r="Z113" s="13"/>
      <c r="AA113" s="13"/>
      <c r="AB113" s="13"/>
      <c r="AC113" s="13"/>
      <c r="AD113" s="13"/>
      <c r="AE113" s="13"/>
      <c r="AT113" s="232" t="s">
        <v>151</v>
      </c>
      <c r="AU113" s="232" t="s">
        <v>79</v>
      </c>
      <c r="AV113" s="13" t="s">
        <v>79</v>
      </c>
      <c r="AW113" s="13" t="s">
        <v>31</v>
      </c>
      <c r="AX113" s="13" t="s">
        <v>69</v>
      </c>
      <c r="AY113" s="232" t="s">
        <v>140</v>
      </c>
    </row>
    <row r="114" s="2" customFormat="1" ht="24.15" customHeight="1">
      <c r="A114" s="37"/>
      <c r="B114" s="38"/>
      <c r="C114" s="203" t="s">
        <v>177</v>
      </c>
      <c r="D114" s="203" t="s">
        <v>142</v>
      </c>
      <c r="E114" s="204" t="s">
        <v>178</v>
      </c>
      <c r="F114" s="205" t="s">
        <v>179</v>
      </c>
      <c r="G114" s="206" t="s">
        <v>155</v>
      </c>
      <c r="H114" s="207">
        <v>147.666</v>
      </c>
      <c r="I114" s="208"/>
      <c r="J114" s="209">
        <f>ROUND(I114*H114,2)</f>
        <v>0</v>
      </c>
      <c r="K114" s="205" t="s">
        <v>146</v>
      </c>
      <c r="L114" s="43"/>
      <c r="M114" s="210" t="s">
        <v>19</v>
      </c>
      <c r="N114" s="211" t="s">
        <v>40</v>
      </c>
      <c r="O114" s="83"/>
      <c r="P114" s="212">
        <f>O114*H114</f>
        <v>0</v>
      </c>
      <c r="Q114" s="212">
        <v>0.0027499999999999998</v>
      </c>
      <c r="R114" s="212">
        <f>Q114*H114</f>
        <v>0.40608149999999998</v>
      </c>
      <c r="S114" s="212">
        <v>0</v>
      </c>
      <c r="T114" s="213">
        <f>S114*H114</f>
        <v>0</v>
      </c>
      <c r="U114" s="37"/>
      <c r="V114" s="37"/>
      <c r="W114" s="37"/>
      <c r="X114" s="37"/>
      <c r="Y114" s="37"/>
      <c r="Z114" s="37"/>
      <c r="AA114" s="37"/>
      <c r="AB114" s="37"/>
      <c r="AC114" s="37"/>
      <c r="AD114" s="37"/>
      <c r="AE114" s="37"/>
      <c r="AR114" s="214" t="s">
        <v>147</v>
      </c>
      <c r="AT114" s="214" t="s">
        <v>142</v>
      </c>
      <c r="AU114" s="214" t="s">
        <v>79</v>
      </c>
      <c r="AY114" s="16" t="s">
        <v>140</v>
      </c>
      <c r="BE114" s="215">
        <f>IF(N114="základní",J114,0)</f>
        <v>0</v>
      </c>
      <c r="BF114" s="215">
        <f>IF(N114="snížená",J114,0)</f>
        <v>0</v>
      </c>
      <c r="BG114" s="215">
        <f>IF(N114="zákl. přenesená",J114,0)</f>
        <v>0</v>
      </c>
      <c r="BH114" s="215">
        <f>IF(N114="sníž. přenesená",J114,0)</f>
        <v>0</v>
      </c>
      <c r="BI114" s="215">
        <f>IF(N114="nulová",J114,0)</f>
        <v>0</v>
      </c>
      <c r="BJ114" s="16" t="s">
        <v>77</v>
      </c>
      <c r="BK114" s="215">
        <f>ROUND(I114*H114,2)</f>
        <v>0</v>
      </c>
      <c r="BL114" s="16" t="s">
        <v>147</v>
      </c>
      <c r="BM114" s="214" t="s">
        <v>180</v>
      </c>
    </row>
    <row r="115" s="2" customFormat="1">
      <c r="A115" s="37"/>
      <c r="B115" s="38"/>
      <c r="C115" s="39"/>
      <c r="D115" s="216" t="s">
        <v>149</v>
      </c>
      <c r="E115" s="39"/>
      <c r="F115" s="217" t="s">
        <v>181</v>
      </c>
      <c r="G115" s="39"/>
      <c r="H115" s="39"/>
      <c r="I115" s="218"/>
      <c r="J115" s="39"/>
      <c r="K115" s="39"/>
      <c r="L115" s="43"/>
      <c r="M115" s="219"/>
      <c r="N115" s="220"/>
      <c r="O115" s="83"/>
      <c r="P115" s="83"/>
      <c r="Q115" s="83"/>
      <c r="R115" s="83"/>
      <c r="S115" s="83"/>
      <c r="T115" s="84"/>
      <c r="U115" s="37"/>
      <c r="V115" s="37"/>
      <c r="W115" s="37"/>
      <c r="X115" s="37"/>
      <c r="Y115" s="37"/>
      <c r="Z115" s="37"/>
      <c r="AA115" s="37"/>
      <c r="AB115" s="37"/>
      <c r="AC115" s="37"/>
      <c r="AD115" s="37"/>
      <c r="AE115" s="37"/>
      <c r="AT115" s="16" t="s">
        <v>149</v>
      </c>
      <c r="AU115" s="16" t="s">
        <v>79</v>
      </c>
    </row>
    <row r="116" s="13" customFormat="1">
      <c r="A116" s="13"/>
      <c r="B116" s="221"/>
      <c r="C116" s="222"/>
      <c r="D116" s="223" t="s">
        <v>151</v>
      </c>
      <c r="E116" s="224" t="s">
        <v>19</v>
      </c>
      <c r="F116" s="225" t="s">
        <v>182</v>
      </c>
      <c r="G116" s="222"/>
      <c r="H116" s="226">
        <v>142.66200000000001</v>
      </c>
      <c r="I116" s="227"/>
      <c r="J116" s="222"/>
      <c r="K116" s="222"/>
      <c r="L116" s="228"/>
      <c r="M116" s="229"/>
      <c r="N116" s="230"/>
      <c r="O116" s="230"/>
      <c r="P116" s="230"/>
      <c r="Q116" s="230"/>
      <c r="R116" s="230"/>
      <c r="S116" s="230"/>
      <c r="T116" s="231"/>
      <c r="U116" s="13"/>
      <c r="V116" s="13"/>
      <c r="W116" s="13"/>
      <c r="X116" s="13"/>
      <c r="Y116" s="13"/>
      <c r="Z116" s="13"/>
      <c r="AA116" s="13"/>
      <c r="AB116" s="13"/>
      <c r="AC116" s="13"/>
      <c r="AD116" s="13"/>
      <c r="AE116" s="13"/>
      <c r="AT116" s="232" t="s">
        <v>151</v>
      </c>
      <c r="AU116" s="232" t="s">
        <v>79</v>
      </c>
      <c r="AV116" s="13" t="s">
        <v>79</v>
      </c>
      <c r="AW116" s="13" t="s">
        <v>31</v>
      </c>
      <c r="AX116" s="13" t="s">
        <v>69</v>
      </c>
      <c r="AY116" s="232" t="s">
        <v>140</v>
      </c>
    </row>
    <row r="117" s="13" customFormat="1">
      <c r="A117" s="13"/>
      <c r="B117" s="221"/>
      <c r="C117" s="222"/>
      <c r="D117" s="223" t="s">
        <v>151</v>
      </c>
      <c r="E117" s="224" t="s">
        <v>19</v>
      </c>
      <c r="F117" s="225" t="s">
        <v>183</v>
      </c>
      <c r="G117" s="222"/>
      <c r="H117" s="226">
        <v>5.0039999999999996</v>
      </c>
      <c r="I117" s="227"/>
      <c r="J117" s="222"/>
      <c r="K117" s="222"/>
      <c r="L117" s="228"/>
      <c r="M117" s="229"/>
      <c r="N117" s="230"/>
      <c r="O117" s="230"/>
      <c r="P117" s="230"/>
      <c r="Q117" s="230"/>
      <c r="R117" s="230"/>
      <c r="S117" s="230"/>
      <c r="T117" s="231"/>
      <c r="U117" s="13"/>
      <c r="V117" s="13"/>
      <c r="W117" s="13"/>
      <c r="X117" s="13"/>
      <c r="Y117" s="13"/>
      <c r="Z117" s="13"/>
      <c r="AA117" s="13"/>
      <c r="AB117" s="13"/>
      <c r="AC117" s="13"/>
      <c r="AD117" s="13"/>
      <c r="AE117" s="13"/>
      <c r="AT117" s="232" t="s">
        <v>151</v>
      </c>
      <c r="AU117" s="232" t="s">
        <v>79</v>
      </c>
      <c r="AV117" s="13" t="s">
        <v>79</v>
      </c>
      <c r="AW117" s="13" t="s">
        <v>31</v>
      </c>
      <c r="AX117" s="13" t="s">
        <v>69</v>
      </c>
      <c r="AY117" s="232" t="s">
        <v>140</v>
      </c>
    </row>
    <row r="118" s="2" customFormat="1" ht="24.15" customHeight="1">
      <c r="A118" s="37"/>
      <c r="B118" s="38"/>
      <c r="C118" s="203" t="s">
        <v>184</v>
      </c>
      <c r="D118" s="203" t="s">
        <v>142</v>
      </c>
      <c r="E118" s="204" t="s">
        <v>185</v>
      </c>
      <c r="F118" s="205" t="s">
        <v>186</v>
      </c>
      <c r="G118" s="206" t="s">
        <v>155</v>
      </c>
      <c r="H118" s="207">
        <v>147.666</v>
      </c>
      <c r="I118" s="208"/>
      <c r="J118" s="209">
        <f>ROUND(I118*H118,2)</f>
        <v>0</v>
      </c>
      <c r="K118" s="205" t="s">
        <v>146</v>
      </c>
      <c r="L118" s="43"/>
      <c r="M118" s="210" t="s">
        <v>19</v>
      </c>
      <c r="N118" s="211" t="s">
        <v>40</v>
      </c>
      <c r="O118" s="83"/>
      <c r="P118" s="212">
        <f>O118*H118</f>
        <v>0</v>
      </c>
      <c r="Q118" s="212">
        <v>0</v>
      </c>
      <c r="R118" s="212">
        <f>Q118*H118</f>
        <v>0</v>
      </c>
      <c r="S118" s="212">
        <v>0</v>
      </c>
      <c r="T118" s="213">
        <f>S118*H118</f>
        <v>0</v>
      </c>
      <c r="U118" s="37"/>
      <c r="V118" s="37"/>
      <c r="W118" s="37"/>
      <c r="X118" s="37"/>
      <c r="Y118" s="37"/>
      <c r="Z118" s="37"/>
      <c r="AA118" s="37"/>
      <c r="AB118" s="37"/>
      <c r="AC118" s="37"/>
      <c r="AD118" s="37"/>
      <c r="AE118" s="37"/>
      <c r="AR118" s="214" t="s">
        <v>147</v>
      </c>
      <c r="AT118" s="214" t="s">
        <v>142</v>
      </c>
      <c r="AU118" s="214" t="s">
        <v>79</v>
      </c>
      <c r="AY118" s="16" t="s">
        <v>140</v>
      </c>
      <c r="BE118" s="215">
        <f>IF(N118="základní",J118,0)</f>
        <v>0</v>
      </c>
      <c r="BF118" s="215">
        <f>IF(N118="snížená",J118,0)</f>
        <v>0</v>
      </c>
      <c r="BG118" s="215">
        <f>IF(N118="zákl. přenesená",J118,0)</f>
        <v>0</v>
      </c>
      <c r="BH118" s="215">
        <f>IF(N118="sníž. přenesená",J118,0)</f>
        <v>0</v>
      </c>
      <c r="BI118" s="215">
        <f>IF(N118="nulová",J118,0)</f>
        <v>0</v>
      </c>
      <c r="BJ118" s="16" t="s">
        <v>77</v>
      </c>
      <c r="BK118" s="215">
        <f>ROUND(I118*H118,2)</f>
        <v>0</v>
      </c>
      <c r="BL118" s="16" t="s">
        <v>147</v>
      </c>
      <c r="BM118" s="214" t="s">
        <v>187</v>
      </c>
    </row>
    <row r="119" s="2" customFormat="1">
      <c r="A119" s="37"/>
      <c r="B119" s="38"/>
      <c r="C119" s="39"/>
      <c r="D119" s="216" t="s">
        <v>149</v>
      </c>
      <c r="E119" s="39"/>
      <c r="F119" s="217" t="s">
        <v>188</v>
      </c>
      <c r="G119" s="39"/>
      <c r="H119" s="39"/>
      <c r="I119" s="218"/>
      <c r="J119" s="39"/>
      <c r="K119" s="39"/>
      <c r="L119" s="43"/>
      <c r="M119" s="219"/>
      <c r="N119" s="220"/>
      <c r="O119" s="83"/>
      <c r="P119" s="83"/>
      <c r="Q119" s="83"/>
      <c r="R119" s="83"/>
      <c r="S119" s="83"/>
      <c r="T119" s="84"/>
      <c r="U119" s="37"/>
      <c r="V119" s="37"/>
      <c r="W119" s="37"/>
      <c r="X119" s="37"/>
      <c r="Y119" s="37"/>
      <c r="Z119" s="37"/>
      <c r="AA119" s="37"/>
      <c r="AB119" s="37"/>
      <c r="AC119" s="37"/>
      <c r="AD119" s="37"/>
      <c r="AE119" s="37"/>
      <c r="AT119" s="16" t="s">
        <v>149</v>
      </c>
      <c r="AU119" s="16" t="s">
        <v>79</v>
      </c>
    </row>
    <row r="120" s="2" customFormat="1" ht="24.15" customHeight="1">
      <c r="A120" s="37"/>
      <c r="B120" s="38"/>
      <c r="C120" s="203" t="s">
        <v>189</v>
      </c>
      <c r="D120" s="203" t="s">
        <v>142</v>
      </c>
      <c r="E120" s="204" t="s">
        <v>190</v>
      </c>
      <c r="F120" s="205" t="s">
        <v>191</v>
      </c>
      <c r="G120" s="206" t="s">
        <v>155</v>
      </c>
      <c r="H120" s="207">
        <v>84.983999999999995</v>
      </c>
      <c r="I120" s="208"/>
      <c r="J120" s="209">
        <f>ROUND(I120*H120,2)</f>
        <v>0</v>
      </c>
      <c r="K120" s="205" t="s">
        <v>146</v>
      </c>
      <c r="L120" s="43"/>
      <c r="M120" s="210" t="s">
        <v>19</v>
      </c>
      <c r="N120" s="211" t="s">
        <v>40</v>
      </c>
      <c r="O120" s="83"/>
      <c r="P120" s="212">
        <f>O120*H120</f>
        <v>0</v>
      </c>
      <c r="Q120" s="212">
        <v>0.0025000000000000001</v>
      </c>
      <c r="R120" s="212">
        <f>Q120*H120</f>
        <v>0.21245999999999998</v>
      </c>
      <c r="S120" s="212">
        <v>0</v>
      </c>
      <c r="T120" s="213">
        <f>S120*H120</f>
        <v>0</v>
      </c>
      <c r="U120" s="37"/>
      <c r="V120" s="37"/>
      <c r="W120" s="37"/>
      <c r="X120" s="37"/>
      <c r="Y120" s="37"/>
      <c r="Z120" s="37"/>
      <c r="AA120" s="37"/>
      <c r="AB120" s="37"/>
      <c r="AC120" s="37"/>
      <c r="AD120" s="37"/>
      <c r="AE120" s="37"/>
      <c r="AR120" s="214" t="s">
        <v>147</v>
      </c>
      <c r="AT120" s="214" t="s">
        <v>142</v>
      </c>
      <c r="AU120" s="214" t="s">
        <v>79</v>
      </c>
      <c r="AY120" s="16" t="s">
        <v>140</v>
      </c>
      <c r="BE120" s="215">
        <f>IF(N120="základní",J120,0)</f>
        <v>0</v>
      </c>
      <c r="BF120" s="215">
        <f>IF(N120="snížená",J120,0)</f>
        <v>0</v>
      </c>
      <c r="BG120" s="215">
        <f>IF(N120="zákl. přenesená",J120,0)</f>
        <v>0</v>
      </c>
      <c r="BH120" s="215">
        <f>IF(N120="sníž. přenesená",J120,0)</f>
        <v>0</v>
      </c>
      <c r="BI120" s="215">
        <f>IF(N120="nulová",J120,0)</f>
        <v>0</v>
      </c>
      <c r="BJ120" s="16" t="s">
        <v>77</v>
      </c>
      <c r="BK120" s="215">
        <f>ROUND(I120*H120,2)</f>
        <v>0</v>
      </c>
      <c r="BL120" s="16" t="s">
        <v>147</v>
      </c>
      <c r="BM120" s="214" t="s">
        <v>192</v>
      </c>
    </row>
    <row r="121" s="2" customFormat="1">
      <c r="A121" s="37"/>
      <c r="B121" s="38"/>
      <c r="C121" s="39"/>
      <c r="D121" s="216" t="s">
        <v>149</v>
      </c>
      <c r="E121" s="39"/>
      <c r="F121" s="217" t="s">
        <v>193</v>
      </c>
      <c r="G121" s="39"/>
      <c r="H121" s="39"/>
      <c r="I121" s="218"/>
      <c r="J121" s="39"/>
      <c r="K121" s="39"/>
      <c r="L121" s="43"/>
      <c r="M121" s="219"/>
      <c r="N121" s="220"/>
      <c r="O121" s="83"/>
      <c r="P121" s="83"/>
      <c r="Q121" s="83"/>
      <c r="R121" s="83"/>
      <c r="S121" s="83"/>
      <c r="T121" s="84"/>
      <c r="U121" s="37"/>
      <c r="V121" s="37"/>
      <c r="W121" s="37"/>
      <c r="X121" s="37"/>
      <c r="Y121" s="37"/>
      <c r="Z121" s="37"/>
      <c r="AA121" s="37"/>
      <c r="AB121" s="37"/>
      <c r="AC121" s="37"/>
      <c r="AD121" s="37"/>
      <c r="AE121" s="37"/>
      <c r="AT121" s="16" t="s">
        <v>149</v>
      </c>
      <c r="AU121" s="16" t="s">
        <v>79</v>
      </c>
    </row>
    <row r="122" s="13" customFormat="1">
      <c r="A122" s="13"/>
      <c r="B122" s="221"/>
      <c r="C122" s="222"/>
      <c r="D122" s="223" t="s">
        <v>151</v>
      </c>
      <c r="E122" s="224" t="s">
        <v>19</v>
      </c>
      <c r="F122" s="225" t="s">
        <v>194</v>
      </c>
      <c r="G122" s="222"/>
      <c r="H122" s="226">
        <v>79.980000000000004</v>
      </c>
      <c r="I122" s="227"/>
      <c r="J122" s="222"/>
      <c r="K122" s="222"/>
      <c r="L122" s="228"/>
      <c r="M122" s="229"/>
      <c r="N122" s="230"/>
      <c r="O122" s="230"/>
      <c r="P122" s="230"/>
      <c r="Q122" s="230"/>
      <c r="R122" s="230"/>
      <c r="S122" s="230"/>
      <c r="T122" s="231"/>
      <c r="U122" s="13"/>
      <c r="V122" s="13"/>
      <c r="W122" s="13"/>
      <c r="X122" s="13"/>
      <c r="Y122" s="13"/>
      <c r="Z122" s="13"/>
      <c r="AA122" s="13"/>
      <c r="AB122" s="13"/>
      <c r="AC122" s="13"/>
      <c r="AD122" s="13"/>
      <c r="AE122" s="13"/>
      <c r="AT122" s="232" t="s">
        <v>151</v>
      </c>
      <c r="AU122" s="232" t="s">
        <v>79</v>
      </c>
      <c r="AV122" s="13" t="s">
        <v>79</v>
      </c>
      <c r="AW122" s="13" t="s">
        <v>31</v>
      </c>
      <c r="AX122" s="13" t="s">
        <v>69</v>
      </c>
      <c r="AY122" s="232" t="s">
        <v>140</v>
      </c>
    </row>
    <row r="123" s="13" customFormat="1">
      <c r="A123" s="13"/>
      <c r="B123" s="221"/>
      <c r="C123" s="222"/>
      <c r="D123" s="223" t="s">
        <v>151</v>
      </c>
      <c r="E123" s="224" t="s">
        <v>19</v>
      </c>
      <c r="F123" s="225" t="s">
        <v>183</v>
      </c>
      <c r="G123" s="222"/>
      <c r="H123" s="226">
        <v>5.0039999999999996</v>
      </c>
      <c r="I123" s="227"/>
      <c r="J123" s="222"/>
      <c r="K123" s="222"/>
      <c r="L123" s="228"/>
      <c r="M123" s="229"/>
      <c r="N123" s="230"/>
      <c r="O123" s="230"/>
      <c r="P123" s="230"/>
      <c r="Q123" s="230"/>
      <c r="R123" s="230"/>
      <c r="S123" s="230"/>
      <c r="T123" s="231"/>
      <c r="U123" s="13"/>
      <c r="V123" s="13"/>
      <c r="W123" s="13"/>
      <c r="X123" s="13"/>
      <c r="Y123" s="13"/>
      <c r="Z123" s="13"/>
      <c r="AA123" s="13"/>
      <c r="AB123" s="13"/>
      <c r="AC123" s="13"/>
      <c r="AD123" s="13"/>
      <c r="AE123" s="13"/>
      <c r="AT123" s="232" t="s">
        <v>151</v>
      </c>
      <c r="AU123" s="232" t="s">
        <v>79</v>
      </c>
      <c r="AV123" s="13" t="s">
        <v>79</v>
      </c>
      <c r="AW123" s="13" t="s">
        <v>31</v>
      </c>
      <c r="AX123" s="13" t="s">
        <v>69</v>
      </c>
      <c r="AY123" s="232" t="s">
        <v>140</v>
      </c>
    </row>
    <row r="124" s="2" customFormat="1" ht="37.8" customHeight="1">
      <c r="A124" s="37"/>
      <c r="B124" s="38"/>
      <c r="C124" s="203" t="s">
        <v>195</v>
      </c>
      <c r="D124" s="203" t="s">
        <v>142</v>
      </c>
      <c r="E124" s="204" t="s">
        <v>196</v>
      </c>
      <c r="F124" s="205" t="s">
        <v>197</v>
      </c>
      <c r="G124" s="206" t="s">
        <v>166</v>
      </c>
      <c r="H124" s="207">
        <v>0.95199999999999996</v>
      </c>
      <c r="I124" s="208"/>
      <c r="J124" s="209">
        <f>ROUND(I124*H124,2)</f>
        <v>0</v>
      </c>
      <c r="K124" s="205" t="s">
        <v>146</v>
      </c>
      <c r="L124" s="43"/>
      <c r="M124" s="210" t="s">
        <v>19</v>
      </c>
      <c r="N124" s="211" t="s">
        <v>40</v>
      </c>
      <c r="O124" s="83"/>
      <c r="P124" s="212">
        <f>O124*H124</f>
        <v>0</v>
      </c>
      <c r="Q124" s="212">
        <v>1.04922</v>
      </c>
      <c r="R124" s="212">
        <f>Q124*H124</f>
        <v>0.99885743999999999</v>
      </c>
      <c r="S124" s="212">
        <v>0</v>
      </c>
      <c r="T124" s="213">
        <f>S124*H124</f>
        <v>0</v>
      </c>
      <c r="U124" s="37"/>
      <c r="V124" s="37"/>
      <c r="W124" s="37"/>
      <c r="X124" s="37"/>
      <c r="Y124" s="37"/>
      <c r="Z124" s="37"/>
      <c r="AA124" s="37"/>
      <c r="AB124" s="37"/>
      <c r="AC124" s="37"/>
      <c r="AD124" s="37"/>
      <c r="AE124" s="37"/>
      <c r="AR124" s="214" t="s">
        <v>147</v>
      </c>
      <c r="AT124" s="214" t="s">
        <v>142</v>
      </c>
      <c r="AU124" s="214" t="s">
        <v>79</v>
      </c>
      <c r="AY124" s="16" t="s">
        <v>140</v>
      </c>
      <c r="BE124" s="215">
        <f>IF(N124="základní",J124,0)</f>
        <v>0</v>
      </c>
      <c r="BF124" s="215">
        <f>IF(N124="snížená",J124,0)</f>
        <v>0</v>
      </c>
      <c r="BG124" s="215">
        <f>IF(N124="zákl. přenesená",J124,0)</f>
        <v>0</v>
      </c>
      <c r="BH124" s="215">
        <f>IF(N124="sníž. přenesená",J124,0)</f>
        <v>0</v>
      </c>
      <c r="BI124" s="215">
        <f>IF(N124="nulová",J124,0)</f>
        <v>0</v>
      </c>
      <c r="BJ124" s="16" t="s">
        <v>77</v>
      </c>
      <c r="BK124" s="215">
        <f>ROUND(I124*H124,2)</f>
        <v>0</v>
      </c>
      <c r="BL124" s="16" t="s">
        <v>147</v>
      </c>
      <c r="BM124" s="214" t="s">
        <v>198</v>
      </c>
    </row>
    <row r="125" s="2" customFormat="1">
      <c r="A125" s="37"/>
      <c r="B125" s="38"/>
      <c r="C125" s="39"/>
      <c r="D125" s="216" t="s">
        <v>149</v>
      </c>
      <c r="E125" s="39"/>
      <c r="F125" s="217" t="s">
        <v>199</v>
      </c>
      <c r="G125" s="39"/>
      <c r="H125" s="39"/>
      <c r="I125" s="218"/>
      <c r="J125" s="39"/>
      <c r="K125" s="39"/>
      <c r="L125" s="43"/>
      <c r="M125" s="219"/>
      <c r="N125" s="220"/>
      <c r="O125" s="83"/>
      <c r="P125" s="83"/>
      <c r="Q125" s="83"/>
      <c r="R125" s="83"/>
      <c r="S125" s="83"/>
      <c r="T125" s="84"/>
      <c r="U125" s="37"/>
      <c r="V125" s="37"/>
      <c r="W125" s="37"/>
      <c r="X125" s="37"/>
      <c r="Y125" s="37"/>
      <c r="Z125" s="37"/>
      <c r="AA125" s="37"/>
      <c r="AB125" s="37"/>
      <c r="AC125" s="37"/>
      <c r="AD125" s="37"/>
      <c r="AE125" s="37"/>
      <c r="AT125" s="16" t="s">
        <v>149</v>
      </c>
      <c r="AU125" s="16" t="s">
        <v>79</v>
      </c>
    </row>
    <row r="126" s="13" customFormat="1">
      <c r="A126" s="13"/>
      <c r="B126" s="221"/>
      <c r="C126" s="222"/>
      <c r="D126" s="223" t="s">
        <v>151</v>
      </c>
      <c r="E126" s="224" t="s">
        <v>19</v>
      </c>
      <c r="F126" s="225" t="s">
        <v>200</v>
      </c>
      <c r="G126" s="222"/>
      <c r="H126" s="226">
        <v>0.95199999999999996</v>
      </c>
      <c r="I126" s="227"/>
      <c r="J126" s="222"/>
      <c r="K126" s="222"/>
      <c r="L126" s="228"/>
      <c r="M126" s="229"/>
      <c r="N126" s="230"/>
      <c r="O126" s="230"/>
      <c r="P126" s="230"/>
      <c r="Q126" s="230"/>
      <c r="R126" s="230"/>
      <c r="S126" s="230"/>
      <c r="T126" s="231"/>
      <c r="U126" s="13"/>
      <c r="V126" s="13"/>
      <c r="W126" s="13"/>
      <c r="X126" s="13"/>
      <c r="Y126" s="13"/>
      <c r="Z126" s="13"/>
      <c r="AA126" s="13"/>
      <c r="AB126" s="13"/>
      <c r="AC126" s="13"/>
      <c r="AD126" s="13"/>
      <c r="AE126" s="13"/>
      <c r="AT126" s="232" t="s">
        <v>151</v>
      </c>
      <c r="AU126" s="232" t="s">
        <v>79</v>
      </c>
      <c r="AV126" s="13" t="s">
        <v>79</v>
      </c>
      <c r="AW126" s="13" t="s">
        <v>31</v>
      </c>
      <c r="AX126" s="13" t="s">
        <v>69</v>
      </c>
      <c r="AY126" s="232" t="s">
        <v>140</v>
      </c>
    </row>
    <row r="127" s="2" customFormat="1" ht="37.8" customHeight="1">
      <c r="A127" s="37"/>
      <c r="B127" s="38"/>
      <c r="C127" s="203" t="s">
        <v>201</v>
      </c>
      <c r="D127" s="203" t="s">
        <v>142</v>
      </c>
      <c r="E127" s="204" t="s">
        <v>202</v>
      </c>
      <c r="F127" s="205" t="s">
        <v>203</v>
      </c>
      <c r="G127" s="206" t="s">
        <v>166</v>
      </c>
      <c r="H127" s="207">
        <v>0.037999999999999999</v>
      </c>
      <c r="I127" s="208"/>
      <c r="J127" s="209">
        <f>ROUND(I127*H127,2)</f>
        <v>0</v>
      </c>
      <c r="K127" s="205" t="s">
        <v>146</v>
      </c>
      <c r="L127" s="43"/>
      <c r="M127" s="210" t="s">
        <v>19</v>
      </c>
      <c r="N127" s="211" t="s">
        <v>40</v>
      </c>
      <c r="O127" s="83"/>
      <c r="P127" s="212">
        <f>O127*H127</f>
        <v>0</v>
      </c>
      <c r="Q127" s="212">
        <v>1.06277</v>
      </c>
      <c r="R127" s="212">
        <f>Q127*H127</f>
        <v>0.040385259999999999</v>
      </c>
      <c r="S127" s="212">
        <v>0</v>
      </c>
      <c r="T127" s="213">
        <f>S127*H127</f>
        <v>0</v>
      </c>
      <c r="U127" s="37"/>
      <c r="V127" s="37"/>
      <c r="W127" s="37"/>
      <c r="X127" s="37"/>
      <c r="Y127" s="37"/>
      <c r="Z127" s="37"/>
      <c r="AA127" s="37"/>
      <c r="AB127" s="37"/>
      <c r="AC127" s="37"/>
      <c r="AD127" s="37"/>
      <c r="AE127" s="37"/>
      <c r="AR127" s="214" t="s">
        <v>147</v>
      </c>
      <c r="AT127" s="214" t="s">
        <v>142</v>
      </c>
      <c r="AU127" s="214" t="s">
        <v>79</v>
      </c>
      <c r="AY127" s="16" t="s">
        <v>140</v>
      </c>
      <c r="BE127" s="215">
        <f>IF(N127="základní",J127,0)</f>
        <v>0</v>
      </c>
      <c r="BF127" s="215">
        <f>IF(N127="snížená",J127,0)</f>
        <v>0</v>
      </c>
      <c r="BG127" s="215">
        <f>IF(N127="zákl. přenesená",J127,0)</f>
        <v>0</v>
      </c>
      <c r="BH127" s="215">
        <f>IF(N127="sníž. přenesená",J127,0)</f>
        <v>0</v>
      </c>
      <c r="BI127" s="215">
        <f>IF(N127="nulová",J127,0)</f>
        <v>0</v>
      </c>
      <c r="BJ127" s="16" t="s">
        <v>77</v>
      </c>
      <c r="BK127" s="215">
        <f>ROUND(I127*H127,2)</f>
        <v>0</v>
      </c>
      <c r="BL127" s="16" t="s">
        <v>147</v>
      </c>
      <c r="BM127" s="214" t="s">
        <v>204</v>
      </c>
    </row>
    <row r="128" s="2" customFormat="1">
      <c r="A128" s="37"/>
      <c r="B128" s="38"/>
      <c r="C128" s="39"/>
      <c r="D128" s="216" t="s">
        <v>149</v>
      </c>
      <c r="E128" s="39"/>
      <c r="F128" s="217" t="s">
        <v>205</v>
      </c>
      <c r="G128" s="39"/>
      <c r="H128" s="39"/>
      <c r="I128" s="218"/>
      <c r="J128" s="39"/>
      <c r="K128" s="39"/>
      <c r="L128" s="43"/>
      <c r="M128" s="219"/>
      <c r="N128" s="220"/>
      <c r="O128" s="83"/>
      <c r="P128" s="83"/>
      <c r="Q128" s="83"/>
      <c r="R128" s="83"/>
      <c r="S128" s="83"/>
      <c r="T128" s="84"/>
      <c r="U128" s="37"/>
      <c r="V128" s="37"/>
      <c r="W128" s="37"/>
      <c r="X128" s="37"/>
      <c r="Y128" s="37"/>
      <c r="Z128" s="37"/>
      <c r="AA128" s="37"/>
      <c r="AB128" s="37"/>
      <c r="AC128" s="37"/>
      <c r="AD128" s="37"/>
      <c r="AE128" s="37"/>
      <c r="AT128" s="16" t="s">
        <v>149</v>
      </c>
      <c r="AU128" s="16" t="s">
        <v>79</v>
      </c>
    </row>
    <row r="129" s="13" customFormat="1">
      <c r="A129" s="13"/>
      <c r="B129" s="221"/>
      <c r="C129" s="222"/>
      <c r="D129" s="223" t="s">
        <v>151</v>
      </c>
      <c r="E129" s="224" t="s">
        <v>19</v>
      </c>
      <c r="F129" s="225" t="s">
        <v>206</v>
      </c>
      <c r="G129" s="222"/>
      <c r="H129" s="226">
        <v>0.037999999999999999</v>
      </c>
      <c r="I129" s="227"/>
      <c r="J129" s="222"/>
      <c r="K129" s="222"/>
      <c r="L129" s="228"/>
      <c r="M129" s="229"/>
      <c r="N129" s="230"/>
      <c r="O129" s="230"/>
      <c r="P129" s="230"/>
      <c r="Q129" s="230"/>
      <c r="R129" s="230"/>
      <c r="S129" s="230"/>
      <c r="T129" s="231"/>
      <c r="U129" s="13"/>
      <c r="V129" s="13"/>
      <c r="W129" s="13"/>
      <c r="X129" s="13"/>
      <c r="Y129" s="13"/>
      <c r="Z129" s="13"/>
      <c r="AA129" s="13"/>
      <c r="AB129" s="13"/>
      <c r="AC129" s="13"/>
      <c r="AD129" s="13"/>
      <c r="AE129" s="13"/>
      <c r="AT129" s="232" t="s">
        <v>151</v>
      </c>
      <c r="AU129" s="232" t="s">
        <v>79</v>
      </c>
      <c r="AV129" s="13" t="s">
        <v>79</v>
      </c>
      <c r="AW129" s="13" t="s">
        <v>31</v>
      </c>
      <c r="AX129" s="13" t="s">
        <v>69</v>
      </c>
      <c r="AY129" s="232" t="s">
        <v>140</v>
      </c>
    </row>
    <row r="130" s="2" customFormat="1" ht="66.75" customHeight="1">
      <c r="A130" s="37"/>
      <c r="B130" s="38"/>
      <c r="C130" s="203" t="s">
        <v>207</v>
      </c>
      <c r="D130" s="203" t="s">
        <v>142</v>
      </c>
      <c r="E130" s="204" t="s">
        <v>208</v>
      </c>
      <c r="F130" s="205" t="s">
        <v>209</v>
      </c>
      <c r="G130" s="206" t="s">
        <v>155</v>
      </c>
      <c r="H130" s="207">
        <v>2.2799999999999998</v>
      </c>
      <c r="I130" s="208"/>
      <c r="J130" s="209">
        <f>ROUND(I130*H130,2)</f>
        <v>0</v>
      </c>
      <c r="K130" s="205" t="s">
        <v>146</v>
      </c>
      <c r="L130" s="43"/>
      <c r="M130" s="210" t="s">
        <v>19</v>
      </c>
      <c r="N130" s="211" t="s">
        <v>40</v>
      </c>
      <c r="O130" s="83"/>
      <c r="P130" s="212">
        <f>O130*H130</f>
        <v>0</v>
      </c>
      <c r="Q130" s="212">
        <v>0.29330000000000001</v>
      </c>
      <c r="R130" s="212">
        <f>Q130*H130</f>
        <v>0.66872399999999999</v>
      </c>
      <c r="S130" s="212">
        <v>0</v>
      </c>
      <c r="T130" s="213">
        <f>S130*H130</f>
        <v>0</v>
      </c>
      <c r="U130" s="37"/>
      <c r="V130" s="37"/>
      <c r="W130" s="37"/>
      <c r="X130" s="37"/>
      <c r="Y130" s="37"/>
      <c r="Z130" s="37"/>
      <c r="AA130" s="37"/>
      <c r="AB130" s="37"/>
      <c r="AC130" s="37"/>
      <c r="AD130" s="37"/>
      <c r="AE130" s="37"/>
      <c r="AR130" s="214" t="s">
        <v>147</v>
      </c>
      <c r="AT130" s="214" t="s">
        <v>142</v>
      </c>
      <c r="AU130" s="214" t="s">
        <v>79</v>
      </c>
      <c r="AY130" s="16" t="s">
        <v>140</v>
      </c>
      <c r="BE130" s="215">
        <f>IF(N130="základní",J130,0)</f>
        <v>0</v>
      </c>
      <c r="BF130" s="215">
        <f>IF(N130="snížená",J130,0)</f>
        <v>0</v>
      </c>
      <c r="BG130" s="215">
        <f>IF(N130="zákl. přenesená",J130,0)</f>
        <v>0</v>
      </c>
      <c r="BH130" s="215">
        <f>IF(N130="sníž. přenesená",J130,0)</f>
        <v>0</v>
      </c>
      <c r="BI130" s="215">
        <f>IF(N130="nulová",J130,0)</f>
        <v>0</v>
      </c>
      <c r="BJ130" s="16" t="s">
        <v>77</v>
      </c>
      <c r="BK130" s="215">
        <f>ROUND(I130*H130,2)</f>
        <v>0</v>
      </c>
      <c r="BL130" s="16" t="s">
        <v>147</v>
      </c>
      <c r="BM130" s="214" t="s">
        <v>210</v>
      </c>
    </row>
    <row r="131" s="2" customFormat="1">
      <c r="A131" s="37"/>
      <c r="B131" s="38"/>
      <c r="C131" s="39"/>
      <c r="D131" s="216" t="s">
        <v>149</v>
      </c>
      <c r="E131" s="39"/>
      <c r="F131" s="217" t="s">
        <v>211</v>
      </c>
      <c r="G131" s="39"/>
      <c r="H131" s="39"/>
      <c r="I131" s="218"/>
      <c r="J131" s="39"/>
      <c r="K131" s="39"/>
      <c r="L131" s="43"/>
      <c r="M131" s="219"/>
      <c r="N131" s="220"/>
      <c r="O131" s="83"/>
      <c r="P131" s="83"/>
      <c r="Q131" s="83"/>
      <c r="R131" s="83"/>
      <c r="S131" s="83"/>
      <c r="T131" s="84"/>
      <c r="U131" s="37"/>
      <c r="V131" s="37"/>
      <c r="W131" s="37"/>
      <c r="X131" s="37"/>
      <c r="Y131" s="37"/>
      <c r="Z131" s="37"/>
      <c r="AA131" s="37"/>
      <c r="AB131" s="37"/>
      <c r="AC131" s="37"/>
      <c r="AD131" s="37"/>
      <c r="AE131" s="37"/>
      <c r="AT131" s="16" t="s">
        <v>149</v>
      </c>
      <c r="AU131" s="16" t="s">
        <v>79</v>
      </c>
    </row>
    <row r="132" s="13" customFormat="1">
      <c r="A132" s="13"/>
      <c r="B132" s="221"/>
      <c r="C132" s="222"/>
      <c r="D132" s="223" t="s">
        <v>151</v>
      </c>
      <c r="E132" s="224" t="s">
        <v>19</v>
      </c>
      <c r="F132" s="225" t="s">
        <v>212</v>
      </c>
      <c r="G132" s="222"/>
      <c r="H132" s="226">
        <v>2.2799999999999998</v>
      </c>
      <c r="I132" s="227"/>
      <c r="J132" s="222"/>
      <c r="K132" s="222"/>
      <c r="L132" s="228"/>
      <c r="M132" s="229"/>
      <c r="N132" s="230"/>
      <c r="O132" s="230"/>
      <c r="P132" s="230"/>
      <c r="Q132" s="230"/>
      <c r="R132" s="230"/>
      <c r="S132" s="230"/>
      <c r="T132" s="231"/>
      <c r="U132" s="13"/>
      <c r="V132" s="13"/>
      <c r="W132" s="13"/>
      <c r="X132" s="13"/>
      <c r="Y132" s="13"/>
      <c r="Z132" s="13"/>
      <c r="AA132" s="13"/>
      <c r="AB132" s="13"/>
      <c r="AC132" s="13"/>
      <c r="AD132" s="13"/>
      <c r="AE132" s="13"/>
      <c r="AT132" s="232" t="s">
        <v>151</v>
      </c>
      <c r="AU132" s="232" t="s">
        <v>79</v>
      </c>
      <c r="AV132" s="13" t="s">
        <v>79</v>
      </c>
      <c r="AW132" s="13" t="s">
        <v>31</v>
      </c>
      <c r="AX132" s="13" t="s">
        <v>69</v>
      </c>
      <c r="AY132" s="232" t="s">
        <v>140</v>
      </c>
    </row>
    <row r="133" s="12" customFormat="1" ht="22.8" customHeight="1">
      <c r="A133" s="12"/>
      <c r="B133" s="187"/>
      <c r="C133" s="188"/>
      <c r="D133" s="189" t="s">
        <v>68</v>
      </c>
      <c r="E133" s="201" t="s">
        <v>147</v>
      </c>
      <c r="F133" s="201" t="s">
        <v>213</v>
      </c>
      <c r="G133" s="188"/>
      <c r="H133" s="188"/>
      <c r="I133" s="191"/>
      <c r="J133" s="202">
        <f>BK133</f>
        <v>0</v>
      </c>
      <c r="K133" s="188"/>
      <c r="L133" s="193"/>
      <c r="M133" s="194"/>
      <c r="N133" s="195"/>
      <c r="O133" s="195"/>
      <c r="P133" s="196">
        <f>SUM(P134:P197)</f>
        <v>0</v>
      </c>
      <c r="Q133" s="195"/>
      <c r="R133" s="196">
        <f>SUM(R134:R197)</f>
        <v>29.024917909999996</v>
      </c>
      <c r="S133" s="195"/>
      <c r="T133" s="197">
        <f>SUM(T134:T197)</f>
        <v>0</v>
      </c>
      <c r="U133" s="12"/>
      <c r="V133" s="12"/>
      <c r="W133" s="12"/>
      <c r="X133" s="12"/>
      <c r="Y133" s="12"/>
      <c r="Z133" s="12"/>
      <c r="AA133" s="12"/>
      <c r="AB133" s="12"/>
      <c r="AC133" s="12"/>
      <c r="AD133" s="12"/>
      <c r="AE133" s="12"/>
      <c r="AR133" s="198" t="s">
        <v>77</v>
      </c>
      <c r="AT133" s="199" t="s">
        <v>68</v>
      </c>
      <c r="AU133" s="199" t="s">
        <v>77</v>
      </c>
      <c r="AY133" s="198" t="s">
        <v>140</v>
      </c>
      <c r="BK133" s="200">
        <f>SUM(BK134:BK197)</f>
        <v>0</v>
      </c>
    </row>
    <row r="134" s="2" customFormat="1" ht="49.05" customHeight="1">
      <c r="A134" s="37"/>
      <c r="B134" s="38"/>
      <c r="C134" s="203" t="s">
        <v>214</v>
      </c>
      <c r="D134" s="203" t="s">
        <v>142</v>
      </c>
      <c r="E134" s="204" t="s">
        <v>215</v>
      </c>
      <c r="F134" s="205" t="s">
        <v>216</v>
      </c>
      <c r="G134" s="206" t="s">
        <v>145</v>
      </c>
      <c r="H134" s="207">
        <v>0.54700000000000004</v>
      </c>
      <c r="I134" s="208"/>
      <c r="J134" s="209">
        <f>ROUND(I134*H134,2)</f>
        <v>0</v>
      </c>
      <c r="K134" s="205" t="s">
        <v>146</v>
      </c>
      <c r="L134" s="43"/>
      <c r="M134" s="210" t="s">
        <v>19</v>
      </c>
      <c r="N134" s="211" t="s">
        <v>40</v>
      </c>
      <c r="O134" s="83"/>
      <c r="P134" s="212">
        <f>O134*H134</f>
        <v>0</v>
      </c>
      <c r="Q134" s="212">
        <v>2.45343</v>
      </c>
      <c r="R134" s="212">
        <f>Q134*H134</f>
        <v>1.34202621</v>
      </c>
      <c r="S134" s="212">
        <v>0</v>
      </c>
      <c r="T134" s="213">
        <f>S134*H134</f>
        <v>0</v>
      </c>
      <c r="U134" s="37"/>
      <c r="V134" s="37"/>
      <c r="W134" s="37"/>
      <c r="X134" s="37"/>
      <c r="Y134" s="37"/>
      <c r="Z134" s="37"/>
      <c r="AA134" s="37"/>
      <c r="AB134" s="37"/>
      <c r="AC134" s="37"/>
      <c r="AD134" s="37"/>
      <c r="AE134" s="37"/>
      <c r="AR134" s="214" t="s">
        <v>147</v>
      </c>
      <c r="AT134" s="214" t="s">
        <v>142</v>
      </c>
      <c r="AU134" s="214" t="s">
        <v>79</v>
      </c>
      <c r="AY134" s="16" t="s">
        <v>140</v>
      </c>
      <c r="BE134" s="215">
        <f>IF(N134="základní",J134,0)</f>
        <v>0</v>
      </c>
      <c r="BF134" s="215">
        <f>IF(N134="snížená",J134,0)</f>
        <v>0</v>
      </c>
      <c r="BG134" s="215">
        <f>IF(N134="zákl. přenesená",J134,0)</f>
        <v>0</v>
      </c>
      <c r="BH134" s="215">
        <f>IF(N134="sníž. přenesená",J134,0)</f>
        <v>0</v>
      </c>
      <c r="BI134" s="215">
        <f>IF(N134="nulová",J134,0)</f>
        <v>0</v>
      </c>
      <c r="BJ134" s="16" t="s">
        <v>77</v>
      </c>
      <c r="BK134" s="215">
        <f>ROUND(I134*H134,2)</f>
        <v>0</v>
      </c>
      <c r="BL134" s="16" t="s">
        <v>147</v>
      </c>
      <c r="BM134" s="214" t="s">
        <v>217</v>
      </c>
    </row>
    <row r="135" s="2" customFormat="1">
      <c r="A135" s="37"/>
      <c r="B135" s="38"/>
      <c r="C135" s="39"/>
      <c r="D135" s="216" t="s">
        <v>149</v>
      </c>
      <c r="E135" s="39"/>
      <c r="F135" s="217" t="s">
        <v>218</v>
      </c>
      <c r="G135" s="39"/>
      <c r="H135" s="39"/>
      <c r="I135" s="218"/>
      <c r="J135" s="39"/>
      <c r="K135" s="39"/>
      <c r="L135" s="43"/>
      <c r="M135" s="219"/>
      <c r="N135" s="220"/>
      <c r="O135" s="83"/>
      <c r="P135" s="83"/>
      <c r="Q135" s="83"/>
      <c r="R135" s="83"/>
      <c r="S135" s="83"/>
      <c r="T135" s="84"/>
      <c r="U135" s="37"/>
      <c r="V135" s="37"/>
      <c r="W135" s="37"/>
      <c r="X135" s="37"/>
      <c r="Y135" s="37"/>
      <c r="Z135" s="37"/>
      <c r="AA135" s="37"/>
      <c r="AB135" s="37"/>
      <c r="AC135" s="37"/>
      <c r="AD135" s="37"/>
      <c r="AE135" s="37"/>
      <c r="AT135" s="16" t="s">
        <v>149</v>
      </c>
      <c r="AU135" s="16" t="s">
        <v>79</v>
      </c>
    </row>
    <row r="136" s="13" customFormat="1">
      <c r="A136" s="13"/>
      <c r="B136" s="221"/>
      <c r="C136" s="222"/>
      <c r="D136" s="223" t="s">
        <v>151</v>
      </c>
      <c r="E136" s="224" t="s">
        <v>19</v>
      </c>
      <c r="F136" s="225" t="s">
        <v>219</v>
      </c>
      <c r="G136" s="222"/>
      <c r="H136" s="226">
        <v>0.54700000000000004</v>
      </c>
      <c r="I136" s="227"/>
      <c r="J136" s="222"/>
      <c r="K136" s="222"/>
      <c r="L136" s="228"/>
      <c r="M136" s="229"/>
      <c r="N136" s="230"/>
      <c r="O136" s="230"/>
      <c r="P136" s="230"/>
      <c r="Q136" s="230"/>
      <c r="R136" s="230"/>
      <c r="S136" s="230"/>
      <c r="T136" s="231"/>
      <c r="U136" s="13"/>
      <c r="V136" s="13"/>
      <c r="W136" s="13"/>
      <c r="X136" s="13"/>
      <c r="Y136" s="13"/>
      <c r="Z136" s="13"/>
      <c r="AA136" s="13"/>
      <c r="AB136" s="13"/>
      <c r="AC136" s="13"/>
      <c r="AD136" s="13"/>
      <c r="AE136" s="13"/>
      <c r="AT136" s="232" t="s">
        <v>151</v>
      </c>
      <c r="AU136" s="232" t="s">
        <v>79</v>
      </c>
      <c r="AV136" s="13" t="s">
        <v>79</v>
      </c>
      <c r="AW136" s="13" t="s">
        <v>31</v>
      </c>
      <c r="AX136" s="13" t="s">
        <v>69</v>
      </c>
      <c r="AY136" s="232" t="s">
        <v>140</v>
      </c>
    </row>
    <row r="137" s="2" customFormat="1" ht="37.8" customHeight="1">
      <c r="A137" s="37"/>
      <c r="B137" s="38"/>
      <c r="C137" s="203" t="s">
        <v>220</v>
      </c>
      <c r="D137" s="203" t="s">
        <v>142</v>
      </c>
      <c r="E137" s="204" t="s">
        <v>221</v>
      </c>
      <c r="F137" s="205" t="s">
        <v>222</v>
      </c>
      <c r="G137" s="206" t="s">
        <v>155</v>
      </c>
      <c r="H137" s="207">
        <v>3.8580000000000001</v>
      </c>
      <c r="I137" s="208"/>
      <c r="J137" s="209">
        <f>ROUND(I137*H137,2)</f>
        <v>0</v>
      </c>
      <c r="K137" s="205" t="s">
        <v>146</v>
      </c>
      <c r="L137" s="43"/>
      <c r="M137" s="210" t="s">
        <v>19</v>
      </c>
      <c r="N137" s="211" t="s">
        <v>40</v>
      </c>
      <c r="O137" s="83"/>
      <c r="P137" s="212">
        <f>O137*H137</f>
        <v>0</v>
      </c>
      <c r="Q137" s="212">
        <v>0.0053299999999999997</v>
      </c>
      <c r="R137" s="212">
        <f>Q137*H137</f>
        <v>0.020563140000000001</v>
      </c>
      <c r="S137" s="212">
        <v>0</v>
      </c>
      <c r="T137" s="213">
        <f>S137*H137</f>
        <v>0</v>
      </c>
      <c r="U137" s="37"/>
      <c r="V137" s="37"/>
      <c r="W137" s="37"/>
      <c r="X137" s="37"/>
      <c r="Y137" s="37"/>
      <c r="Z137" s="37"/>
      <c r="AA137" s="37"/>
      <c r="AB137" s="37"/>
      <c r="AC137" s="37"/>
      <c r="AD137" s="37"/>
      <c r="AE137" s="37"/>
      <c r="AR137" s="214" t="s">
        <v>147</v>
      </c>
      <c r="AT137" s="214" t="s">
        <v>142</v>
      </c>
      <c r="AU137" s="214" t="s">
        <v>79</v>
      </c>
      <c r="AY137" s="16" t="s">
        <v>140</v>
      </c>
      <c r="BE137" s="215">
        <f>IF(N137="základní",J137,0)</f>
        <v>0</v>
      </c>
      <c r="BF137" s="215">
        <f>IF(N137="snížená",J137,0)</f>
        <v>0</v>
      </c>
      <c r="BG137" s="215">
        <f>IF(N137="zákl. přenesená",J137,0)</f>
        <v>0</v>
      </c>
      <c r="BH137" s="215">
        <f>IF(N137="sníž. přenesená",J137,0)</f>
        <v>0</v>
      </c>
      <c r="BI137" s="215">
        <f>IF(N137="nulová",J137,0)</f>
        <v>0</v>
      </c>
      <c r="BJ137" s="16" t="s">
        <v>77</v>
      </c>
      <c r="BK137" s="215">
        <f>ROUND(I137*H137,2)</f>
        <v>0</v>
      </c>
      <c r="BL137" s="16" t="s">
        <v>147</v>
      </c>
      <c r="BM137" s="214" t="s">
        <v>223</v>
      </c>
    </row>
    <row r="138" s="2" customFormat="1">
      <c r="A138" s="37"/>
      <c r="B138" s="38"/>
      <c r="C138" s="39"/>
      <c r="D138" s="216" t="s">
        <v>149</v>
      </c>
      <c r="E138" s="39"/>
      <c r="F138" s="217" t="s">
        <v>224</v>
      </c>
      <c r="G138" s="39"/>
      <c r="H138" s="39"/>
      <c r="I138" s="218"/>
      <c r="J138" s="39"/>
      <c r="K138" s="39"/>
      <c r="L138" s="43"/>
      <c r="M138" s="219"/>
      <c r="N138" s="220"/>
      <c r="O138" s="83"/>
      <c r="P138" s="83"/>
      <c r="Q138" s="83"/>
      <c r="R138" s="83"/>
      <c r="S138" s="83"/>
      <c r="T138" s="84"/>
      <c r="U138" s="37"/>
      <c r="V138" s="37"/>
      <c r="W138" s="37"/>
      <c r="X138" s="37"/>
      <c r="Y138" s="37"/>
      <c r="Z138" s="37"/>
      <c r="AA138" s="37"/>
      <c r="AB138" s="37"/>
      <c r="AC138" s="37"/>
      <c r="AD138" s="37"/>
      <c r="AE138" s="37"/>
      <c r="AT138" s="16" t="s">
        <v>149</v>
      </c>
      <c r="AU138" s="16" t="s">
        <v>79</v>
      </c>
    </row>
    <row r="139" s="13" customFormat="1">
      <c r="A139" s="13"/>
      <c r="B139" s="221"/>
      <c r="C139" s="222"/>
      <c r="D139" s="223" t="s">
        <v>151</v>
      </c>
      <c r="E139" s="224" t="s">
        <v>19</v>
      </c>
      <c r="F139" s="225" t="s">
        <v>225</v>
      </c>
      <c r="G139" s="222"/>
      <c r="H139" s="226">
        <v>3.8580000000000001</v>
      </c>
      <c r="I139" s="227"/>
      <c r="J139" s="222"/>
      <c r="K139" s="222"/>
      <c r="L139" s="228"/>
      <c r="M139" s="229"/>
      <c r="N139" s="230"/>
      <c r="O139" s="230"/>
      <c r="P139" s="230"/>
      <c r="Q139" s="230"/>
      <c r="R139" s="230"/>
      <c r="S139" s="230"/>
      <c r="T139" s="231"/>
      <c r="U139" s="13"/>
      <c r="V139" s="13"/>
      <c r="W139" s="13"/>
      <c r="X139" s="13"/>
      <c r="Y139" s="13"/>
      <c r="Z139" s="13"/>
      <c r="AA139" s="13"/>
      <c r="AB139" s="13"/>
      <c r="AC139" s="13"/>
      <c r="AD139" s="13"/>
      <c r="AE139" s="13"/>
      <c r="AT139" s="232" t="s">
        <v>151</v>
      </c>
      <c r="AU139" s="232" t="s">
        <v>79</v>
      </c>
      <c r="AV139" s="13" t="s">
        <v>79</v>
      </c>
      <c r="AW139" s="13" t="s">
        <v>31</v>
      </c>
      <c r="AX139" s="13" t="s">
        <v>69</v>
      </c>
      <c r="AY139" s="232" t="s">
        <v>140</v>
      </c>
    </row>
    <row r="140" s="2" customFormat="1" ht="37.8" customHeight="1">
      <c r="A140" s="37"/>
      <c r="B140" s="38"/>
      <c r="C140" s="203" t="s">
        <v>226</v>
      </c>
      <c r="D140" s="203" t="s">
        <v>142</v>
      </c>
      <c r="E140" s="204" t="s">
        <v>227</v>
      </c>
      <c r="F140" s="205" t="s">
        <v>228</v>
      </c>
      <c r="G140" s="206" t="s">
        <v>155</v>
      </c>
      <c r="H140" s="207">
        <v>3.8580000000000001</v>
      </c>
      <c r="I140" s="208"/>
      <c r="J140" s="209">
        <f>ROUND(I140*H140,2)</f>
        <v>0</v>
      </c>
      <c r="K140" s="205" t="s">
        <v>146</v>
      </c>
      <c r="L140" s="43"/>
      <c r="M140" s="210" t="s">
        <v>19</v>
      </c>
      <c r="N140" s="211" t="s">
        <v>40</v>
      </c>
      <c r="O140" s="83"/>
      <c r="P140" s="212">
        <f>O140*H140</f>
        <v>0</v>
      </c>
      <c r="Q140" s="212">
        <v>0</v>
      </c>
      <c r="R140" s="212">
        <f>Q140*H140</f>
        <v>0</v>
      </c>
      <c r="S140" s="212">
        <v>0</v>
      </c>
      <c r="T140" s="213">
        <f>S140*H140</f>
        <v>0</v>
      </c>
      <c r="U140" s="37"/>
      <c r="V140" s="37"/>
      <c r="W140" s="37"/>
      <c r="X140" s="37"/>
      <c r="Y140" s="37"/>
      <c r="Z140" s="37"/>
      <c r="AA140" s="37"/>
      <c r="AB140" s="37"/>
      <c r="AC140" s="37"/>
      <c r="AD140" s="37"/>
      <c r="AE140" s="37"/>
      <c r="AR140" s="214" t="s">
        <v>147</v>
      </c>
      <c r="AT140" s="214" t="s">
        <v>142</v>
      </c>
      <c r="AU140" s="214" t="s">
        <v>79</v>
      </c>
      <c r="AY140" s="16" t="s">
        <v>140</v>
      </c>
      <c r="BE140" s="215">
        <f>IF(N140="základní",J140,0)</f>
        <v>0</v>
      </c>
      <c r="BF140" s="215">
        <f>IF(N140="snížená",J140,0)</f>
        <v>0</v>
      </c>
      <c r="BG140" s="215">
        <f>IF(N140="zákl. přenesená",J140,0)</f>
        <v>0</v>
      </c>
      <c r="BH140" s="215">
        <f>IF(N140="sníž. přenesená",J140,0)</f>
        <v>0</v>
      </c>
      <c r="BI140" s="215">
        <f>IF(N140="nulová",J140,0)</f>
        <v>0</v>
      </c>
      <c r="BJ140" s="16" t="s">
        <v>77</v>
      </c>
      <c r="BK140" s="215">
        <f>ROUND(I140*H140,2)</f>
        <v>0</v>
      </c>
      <c r="BL140" s="16" t="s">
        <v>147</v>
      </c>
      <c r="BM140" s="214" t="s">
        <v>229</v>
      </c>
    </row>
    <row r="141" s="2" customFormat="1">
      <c r="A141" s="37"/>
      <c r="B141" s="38"/>
      <c r="C141" s="39"/>
      <c r="D141" s="216" t="s">
        <v>149</v>
      </c>
      <c r="E141" s="39"/>
      <c r="F141" s="217" t="s">
        <v>230</v>
      </c>
      <c r="G141" s="39"/>
      <c r="H141" s="39"/>
      <c r="I141" s="218"/>
      <c r="J141" s="39"/>
      <c r="K141" s="39"/>
      <c r="L141" s="43"/>
      <c r="M141" s="219"/>
      <c r="N141" s="220"/>
      <c r="O141" s="83"/>
      <c r="P141" s="83"/>
      <c r="Q141" s="83"/>
      <c r="R141" s="83"/>
      <c r="S141" s="83"/>
      <c r="T141" s="84"/>
      <c r="U141" s="37"/>
      <c r="V141" s="37"/>
      <c r="W141" s="37"/>
      <c r="X141" s="37"/>
      <c r="Y141" s="37"/>
      <c r="Z141" s="37"/>
      <c r="AA141" s="37"/>
      <c r="AB141" s="37"/>
      <c r="AC141" s="37"/>
      <c r="AD141" s="37"/>
      <c r="AE141" s="37"/>
      <c r="AT141" s="16" t="s">
        <v>149</v>
      </c>
      <c r="AU141" s="16" t="s">
        <v>79</v>
      </c>
    </row>
    <row r="142" s="2" customFormat="1" ht="37.8" customHeight="1">
      <c r="A142" s="37"/>
      <c r="B142" s="38"/>
      <c r="C142" s="203" t="s">
        <v>8</v>
      </c>
      <c r="D142" s="203" t="s">
        <v>142</v>
      </c>
      <c r="E142" s="204" t="s">
        <v>231</v>
      </c>
      <c r="F142" s="205" t="s">
        <v>232</v>
      </c>
      <c r="G142" s="206" t="s">
        <v>166</v>
      </c>
      <c r="H142" s="207">
        <v>0.042000000000000003</v>
      </c>
      <c r="I142" s="208"/>
      <c r="J142" s="209">
        <f>ROUND(I142*H142,2)</f>
        <v>0</v>
      </c>
      <c r="K142" s="205" t="s">
        <v>146</v>
      </c>
      <c r="L142" s="43"/>
      <c r="M142" s="210" t="s">
        <v>19</v>
      </c>
      <c r="N142" s="211" t="s">
        <v>40</v>
      </c>
      <c r="O142" s="83"/>
      <c r="P142" s="212">
        <f>O142*H142</f>
        <v>0</v>
      </c>
      <c r="Q142" s="212">
        <v>0.019539999999999998</v>
      </c>
      <c r="R142" s="212">
        <f>Q142*H142</f>
        <v>0.00082067999999999996</v>
      </c>
      <c r="S142" s="212">
        <v>0</v>
      </c>
      <c r="T142" s="213">
        <f>S142*H142</f>
        <v>0</v>
      </c>
      <c r="U142" s="37"/>
      <c r="V142" s="37"/>
      <c r="W142" s="37"/>
      <c r="X142" s="37"/>
      <c r="Y142" s="37"/>
      <c r="Z142" s="37"/>
      <c r="AA142" s="37"/>
      <c r="AB142" s="37"/>
      <c r="AC142" s="37"/>
      <c r="AD142" s="37"/>
      <c r="AE142" s="37"/>
      <c r="AR142" s="214" t="s">
        <v>147</v>
      </c>
      <c r="AT142" s="214" t="s">
        <v>142</v>
      </c>
      <c r="AU142" s="214" t="s">
        <v>79</v>
      </c>
      <c r="AY142" s="16" t="s">
        <v>140</v>
      </c>
      <c r="BE142" s="215">
        <f>IF(N142="základní",J142,0)</f>
        <v>0</v>
      </c>
      <c r="BF142" s="215">
        <f>IF(N142="snížená",J142,0)</f>
        <v>0</v>
      </c>
      <c r="BG142" s="215">
        <f>IF(N142="zákl. přenesená",J142,0)</f>
        <v>0</v>
      </c>
      <c r="BH142" s="215">
        <f>IF(N142="sníž. přenesená",J142,0)</f>
        <v>0</v>
      </c>
      <c r="BI142" s="215">
        <f>IF(N142="nulová",J142,0)</f>
        <v>0</v>
      </c>
      <c r="BJ142" s="16" t="s">
        <v>77</v>
      </c>
      <c r="BK142" s="215">
        <f>ROUND(I142*H142,2)</f>
        <v>0</v>
      </c>
      <c r="BL142" s="16" t="s">
        <v>147</v>
      </c>
      <c r="BM142" s="214" t="s">
        <v>233</v>
      </c>
    </row>
    <row r="143" s="2" customFormat="1">
      <c r="A143" s="37"/>
      <c r="B143" s="38"/>
      <c r="C143" s="39"/>
      <c r="D143" s="216" t="s">
        <v>149</v>
      </c>
      <c r="E143" s="39"/>
      <c r="F143" s="217" t="s">
        <v>234</v>
      </c>
      <c r="G143" s="39"/>
      <c r="H143" s="39"/>
      <c r="I143" s="218"/>
      <c r="J143" s="39"/>
      <c r="K143" s="39"/>
      <c r="L143" s="43"/>
      <c r="M143" s="219"/>
      <c r="N143" s="220"/>
      <c r="O143" s="83"/>
      <c r="P143" s="83"/>
      <c r="Q143" s="83"/>
      <c r="R143" s="83"/>
      <c r="S143" s="83"/>
      <c r="T143" s="84"/>
      <c r="U143" s="37"/>
      <c r="V143" s="37"/>
      <c r="W143" s="37"/>
      <c r="X143" s="37"/>
      <c r="Y143" s="37"/>
      <c r="Z143" s="37"/>
      <c r="AA143" s="37"/>
      <c r="AB143" s="37"/>
      <c r="AC143" s="37"/>
      <c r="AD143" s="37"/>
      <c r="AE143" s="37"/>
      <c r="AT143" s="16" t="s">
        <v>149</v>
      </c>
      <c r="AU143" s="16" t="s">
        <v>79</v>
      </c>
    </row>
    <row r="144" s="13" customFormat="1">
      <c r="A144" s="13"/>
      <c r="B144" s="221"/>
      <c r="C144" s="222"/>
      <c r="D144" s="223" t="s">
        <v>151</v>
      </c>
      <c r="E144" s="224" t="s">
        <v>19</v>
      </c>
      <c r="F144" s="225" t="s">
        <v>235</v>
      </c>
      <c r="G144" s="222"/>
      <c r="H144" s="226">
        <v>0.042000000000000003</v>
      </c>
      <c r="I144" s="227"/>
      <c r="J144" s="222"/>
      <c r="K144" s="222"/>
      <c r="L144" s="228"/>
      <c r="M144" s="229"/>
      <c r="N144" s="230"/>
      <c r="O144" s="230"/>
      <c r="P144" s="230"/>
      <c r="Q144" s="230"/>
      <c r="R144" s="230"/>
      <c r="S144" s="230"/>
      <c r="T144" s="231"/>
      <c r="U144" s="13"/>
      <c r="V144" s="13"/>
      <c r="W144" s="13"/>
      <c r="X144" s="13"/>
      <c r="Y144" s="13"/>
      <c r="Z144" s="13"/>
      <c r="AA144" s="13"/>
      <c r="AB144" s="13"/>
      <c r="AC144" s="13"/>
      <c r="AD144" s="13"/>
      <c r="AE144" s="13"/>
      <c r="AT144" s="232" t="s">
        <v>151</v>
      </c>
      <c r="AU144" s="232" t="s">
        <v>79</v>
      </c>
      <c r="AV144" s="13" t="s">
        <v>79</v>
      </c>
      <c r="AW144" s="13" t="s">
        <v>31</v>
      </c>
      <c r="AX144" s="13" t="s">
        <v>69</v>
      </c>
      <c r="AY144" s="232" t="s">
        <v>140</v>
      </c>
    </row>
    <row r="145" s="2" customFormat="1" ht="24.15" customHeight="1">
      <c r="A145" s="37"/>
      <c r="B145" s="38"/>
      <c r="C145" s="233" t="s">
        <v>236</v>
      </c>
      <c r="D145" s="233" t="s">
        <v>237</v>
      </c>
      <c r="E145" s="234" t="s">
        <v>238</v>
      </c>
      <c r="F145" s="235" t="s">
        <v>239</v>
      </c>
      <c r="G145" s="236" t="s">
        <v>166</v>
      </c>
      <c r="H145" s="237">
        <v>0.048000000000000001</v>
      </c>
      <c r="I145" s="238"/>
      <c r="J145" s="239">
        <f>ROUND(I145*H145,2)</f>
        <v>0</v>
      </c>
      <c r="K145" s="235" t="s">
        <v>146</v>
      </c>
      <c r="L145" s="240"/>
      <c r="M145" s="241" t="s">
        <v>19</v>
      </c>
      <c r="N145" s="242" t="s">
        <v>40</v>
      </c>
      <c r="O145" s="83"/>
      <c r="P145" s="212">
        <f>O145*H145</f>
        <v>0</v>
      </c>
      <c r="Q145" s="212">
        <v>1</v>
      </c>
      <c r="R145" s="212">
        <f>Q145*H145</f>
        <v>0.048000000000000001</v>
      </c>
      <c r="S145" s="212">
        <v>0</v>
      </c>
      <c r="T145" s="213">
        <f>S145*H145</f>
        <v>0</v>
      </c>
      <c r="U145" s="37"/>
      <c r="V145" s="37"/>
      <c r="W145" s="37"/>
      <c r="X145" s="37"/>
      <c r="Y145" s="37"/>
      <c r="Z145" s="37"/>
      <c r="AA145" s="37"/>
      <c r="AB145" s="37"/>
      <c r="AC145" s="37"/>
      <c r="AD145" s="37"/>
      <c r="AE145" s="37"/>
      <c r="AR145" s="214" t="s">
        <v>189</v>
      </c>
      <c r="AT145" s="214" t="s">
        <v>237</v>
      </c>
      <c r="AU145" s="214" t="s">
        <v>79</v>
      </c>
      <c r="AY145" s="16" t="s">
        <v>140</v>
      </c>
      <c r="BE145" s="215">
        <f>IF(N145="základní",J145,0)</f>
        <v>0</v>
      </c>
      <c r="BF145" s="215">
        <f>IF(N145="snížená",J145,0)</f>
        <v>0</v>
      </c>
      <c r="BG145" s="215">
        <f>IF(N145="zákl. přenesená",J145,0)</f>
        <v>0</v>
      </c>
      <c r="BH145" s="215">
        <f>IF(N145="sníž. přenesená",J145,0)</f>
        <v>0</v>
      </c>
      <c r="BI145" s="215">
        <f>IF(N145="nulová",J145,0)</f>
        <v>0</v>
      </c>
      <c r="BJ145" s="16" t="s">
        <v>77</v>
      </c>
      <c r="BK145" s="215">
        <f>ROUND(I145*H145,2)</f>
        <v>0</v>
      </c>
      <c r="BL145" s="16" t="s">
        <v>147</v>
      </c>
      <c r="BM145" s="214" t="s">
        <v>240</v>
      </c>
    </row>
    <row r="146" s="13" customFormat="1">
      <c r="A146" s="13"/>
      <c r="B146" s="221"/>
      <c r="C146" s="222"/>
      <c r="D146" s="223" t="s">
        <v>151</v>
      </c>
      <c r="E146" s="222"/>
      <c r="F146" s="225" t="s">
        <v>241</v>
      </c>
      <c r="G146" s="222"/>
      <c r="H146" s="226">
        <v>0.048000000000000001</v>
      </c>
      <c r="I146" s="227"/>
      <c r="J146" s="222"/>
      <c r="K146" s="222"/>
      <c r="L146" s="228"/>
      <c r="M146" s="229"/>
      <c r="N146" s="230"/>
      <c r="O146" s="230"/>
      <c r="P146" s="230"/>
      <c r="Q146" s="230"/>
      <c r="R146" s="230"/>
      <c r="S146" s="230"/>
      <c r="T146" s="231"/>
      <c r="U146" s="13"/>
      <c r="V146" s="13"/>
      <c r="W146" s="13"/>
      <c r="X146" s="13"/>
      <c r="Y146" s="13"/>
      <c r="Z146" s="13"/>
      <c r="AA146" s="13"/>
      <c r="AB146" s="13"/>
      <c r="AC146" s="13"/>
      <c r="AD146" s="13"/>
      <c r="AE146" s="13"/>
      <c r="AT146" s="232" t="s">
        <v>151</v>
      </c>
      <c r="AU146" s="232" t="s">
        <v>79</v>
      </c>
      <c r="AV146" s="13" t="s">
        <v>79</v>
      </c>
      <c r="AW146" s="13" t="s">
        <v>4</v>
      </c>
      <c r="AX146" s="13" t="s">
        <v>77</v>
      </c>
      <c r="AY146" s="232" t="s">
        <v>140</v>
      </c>
    </row>
    <row r="147" s="2" customFormat="1" ht="37.8" customHeight="1">
      <c r="A147" s="37"/>
      <c r="B147" s="38"/>
      <c r="C147" s="203" t="s">
        <v>242</v>
      </c>
      <c r="D147" s="203" t="s">
        <v>142</v>
      </c>
      <c r="E147" s="204" t="s">
        <v>243</v>
      </c>
      <c r="F147" s="205" t="s">
        <v>244</v>
      </c>
      <c r="G147" s="206" t="s">
        <v>145</v>
      </c>
      <c r="H147" s="207">
        <v>10.552</v>
      </c>
      <c r="I147" s="208"/>
      <c r="J147" s="209">
        <f>ROUND(I147*H147,2)</f>
        <v>0</v>
      </c>
      <c r="K147" s="205" t="s">
        <v>146</v>
      </c>
      <c r="L147" s="43"/>
      <c r="M147" s="210" t="s">
        <v>19</v>
      </c>
      <c r="N147" s="211" t="s">
        <v>40</v>
      </c>
      <c r="O147" s="83"/>
      <c r="P147" s="212">
        <f>O147*H147</f>
        <v>0</v>
      </c>
      <c r="Q147" s="212">
        <v>2.4533700000000001</v>
      </c>
      <c r="R147" s="212">
        <f>Q147*H147</f>
        <v>25.887960239999998</v>
      </c>
      <c r="S147" s="212">
        <v>0</v>
      </c>
      <c r="T147" s="213">
        <f>S147*H147</f>
        <v>0</v>
      </c>
      <c r="U147" s="37"/>
      <c r="V147" s="37"/>
      <c r="W147" s="37"/>
      <c r="X147" s="37"/>
      <c r="Y147" s="37"/>
      <c r="Z147" s="37"/>
      <c r="AA147" s="37"/>
      <c r="AB147" s="37"/>
      <c r="AC147" s="37"/>
      <c r="AD147" s="37"/>
      <c r="AE147" s="37"/>
      <c r="AR147" s="214" t="s">
        <v>147</v>
      </c>
      <c r="AT147" s="214" t="s">
        <v>142</v>
      </c>
      <c r="AU147" s="214" t="s">
        <v>79</v>
      </c>
      <c r="AY147" s="16" t="s">
        <v>140</v>
      </c>
      <c r="BE147" s="215">
        <f>IF(N147="základní",J147,0)</f>
        <v>0</v>
      </c>
      <c r="BF147" s="215">
        <f>IF(N147="snížená",J147,0)</f>
        <v>0</v>
      </c>
      <c r="BG147" s="215">
        <f>IF(N147="zákl. přenesená",J147,0)</f>
        <v>0</v>
      </c>
      <c r="BH147" s="215">
        <f>IF(N147="sníž. přenesená",J147,0)</f>
        <v>0</v>
      </c>
      <c r="BI147" s="215">
        <f>IF(N147="nulová",J147,0)</f>
        <v>0</v>
      </c>
      <c r="BJ147" s="16" t="s">
        <v>77</v>
      </c>
      <c r="BK147" s="215">
        <f>ROUND(I147*H147,2)</f>
        <v>0</v>
      </c>
      <c r="BL147" s="16" t="s">
        <v>147</v>
      </c>
      <c r="BM147" s="214" t="s">
        <v>245</v>
      </c>
    </row>
    <row r="148" s="2" customFormat="1">
      <c r="A148" s="37"/>
      <c r="B148" s="38"/>
      <c r="C148" s="39"/>
      <c r="D148" s="216" t="s">
        <v>149</v>
      </c>
      <c r="E148" s="39"/>
      <c r="F148" s="217" t="s">
        <v>246</v>
      </c>
      <c r="G148" s="39"/>
      <c r="H148" s="39"/>
      <c r="I148" s="218"/>
      <c r="J148" s="39"/>
      <c r="K148" s="39"/>
      <c r="L148" s="43"/>
      <c r="M148" s="219"/>
      <c r="N148" s="220"/>
      <c r="O148" s="83"/>
      <c r="P148" s="83"/>
      <c r="Q148" s="83"/>
      <c r="R148" s="83"/>
      <c r="S148" s="83"/>
      <c r="T148" s="84"/>
      <c r="U148" s="37"/>
      <c r="V148" s="37"/>
      <c r="W148" s="37"/>
      <c r="X148" s="37"/>
      <c r="Y148" s="37"/>
      <c r="Z148" s="37"/>
      <c r="AA148" s="37"/>
      <c r="AB148" s="37"/>
      <c r="AC148" s="37"/>
      <c r="AD148" s="37"/>
      <c r="AE148" s="37"/>
      <c r="AT148" s="16" t="s">
        <v>149</v>
      </c>
      <c r="AU148" s="16" t="s">
        <v>79</v>
      </c>
    </row>
    <row r="149" s="13" customFormat="1">
      <c r="A149" s="13"/>
      <c r="B149" s="221"/>
      <c r="C149" s="222"/>
      <c r="D149" s="223" t="s">
        <v>151</v>
      </c>
      <c r="E149" s="224" t="s">
        <v>19</v>
      </c>
      <c r="F149" s="225" t="s">
        <v>247</v>
      </c>
      <c r="G149" s="222"/>
      <c r="H149" s="226">
        <v>2.2999999999999998</v>
      </c>
      <c r="I149" s="227"/>
      <c r="J149" s="222"/>
      <c r="K149" s="222"/>
      <c r="L149" s="228"/>
      <c r="M149" s="229"/>
      <c r="N149" s="230"/>
      <c r="O149" s="230"/>
      <c r="P149" s="230"/>
      <c r="Q149" s="230"/>
      <c r="R149" s="230"/>
      <c r="S149" s="230"/>
      <c r="T149" s="231"/>
      <c r="U149" s="13"/>
      <c r="V149" s="13"/>
      <c r="W149" s="13"/>
      <c r="X149" s="13"/>
      <c r="Y149" s="13"/>
      <c r="Z149" s="13"/>
      <c r="AA149" s="13"/>
      <c r="AB149" s="13"/>
      <c r="AC149" s="13"/>
      <c r="AD149" s="13"/>
      <c r="AE149" s="13"/>
      <c r="AT149" s="232" t="s">
        <v>151</v>
      </c>
      <c r="AU149" s="232" t="s">
        <v>79</v>
      </c>
      <c r="AV149" s="13" t="s">
        <v>79</v>
      </c>
      <c r="AW149" s="13" t="s">
        <v>31</v>
      </c>
      <c r="AX149" s="13" t="s">
        <v>69</v>
      </c>
      <c r="AY149" s="232" t="s">
        <v>140</v>
      </c>
    </row>
    <row r="150" s="13" customFormat="1">
      <c r="A150" s="13"/>
      <c r="B150" s="221"/>
      <c r="C150" s="222"/>
      <c r="D150" s="223" t="s">
        <v>151</v>
      </c>
      <c r="E150" s="224" t="s">
        <v>19</v>
      </c>
      <c r="F150" s="225" t="s">
        <v>248</v>
      </c>
      <c r="G150" s="222"/>
      <c r="H150" s="226">
        <v>0.63900000000000001</v>
      </c>
      <c r="I150" s="227"/>
      <c r="J150" s="222"/>
      <c r="K150" s="222"/>
      <c r="L150" s="228"/>
      <c r="M150" s="229"/>
      <c r="N150" s="230"/>
      <c r="O150" s="230"/>
      <c r="P150" s="230"/>
      <c r="Q150" s="230"/>
      <c r="R150" s="230"/>
      <c r="S150" s="230"/>
      <c r="T150" s="231"/>
      <c r="U150" s="13"/>
      <c r="V150" s="13"/>
      <c r="W150" s="13"/>
      <c r="X150" s="13"/>
      <c r="Y150" s="13"/>
      <c r="Z150" s="13"/>
      <c r="AA150" s="13"/>
      <c r="AB150" s="13"/>
      <c r="AC150" s="13"/>
      <c r="AD150" s="13"/>
      <c r="AE150" s="13"/>
      <c r="AT150" s="232" t="s">
        <v>151</v>
      </c>
      <c r="AU150" s="232" t="s">
        <v>79</v>
      </c>
      <c r="AV150" s="13" t="s">
        <v>79</v>
      </c>
      <c r="AW150" s="13" t="s">
        <v>31</v>
      </c>
      <c r="AX150" s="13" t="s">
        <v>69</v>
      </c>
      <c r="AY150" s="232" t="s">
        <v>140</v>
      </c>
    </row>
    <row r="151" s="13" customFormat="1">
      <c r="A151" s="13"/>
      <c r="B151" s="221"/>
      <c r="C151" s="222"/>
      <c r="D151" s="223" t="s">
        <v>151</v>
      </c>
      <c r="E151" s="224" t="s">
        <v>19</v>
      </c>
      <c r="F151" s="225" t="s">
        <v>249</v>
      </c>
      <c r="G151" s="222"/>
      <c r="H151" s="226">
        <v>0.29799999999999999</v>
      </c>
      <c r="I151" s="227"/>
      <c r="J151" s="222"/>
      <c r="K151" s="222"/>
      <c r="L151" s="228"/>
      <c r="M151" s="229"/>
      <c r="N151" s="230"/>
      <c r="O151" s="230"/>
      <c r="P151" s="230"/>
      <c r="Q151" s="230"/>
      <c r="R151" s="230"/>
      <c r="S151" s="230"/>
      <c r="T151" s="231"/>
      <c r="U151" s="13"/>
      <c r="V151" s="13"/>
      <c r="W151" s="13"/>
      <c r="X151" s="13"/>
      <c r="Y151" s="13"/>
      <c r="Z151" s="13"/>
      <c r="AA151" s="13"/>
      <c r="AB151" s="13"/>
      <c r="AC151" s="13"/>
      <c r="AD151" s="13"/>
      <c r="AE151" s="13"/>
      <c r="AT151" s="232" t="s">
        <v>151</v>
      </c>
      <c r="AU151" s="232" t="s">
        <v>79</v>
      </c>
      <c r="AV151" s="13" t="s">
        <v>79</v>
      </c>
      <c r="AW151" s="13" t="s">
        <v>31</v>
      </c>
      <c r="AX151" s="13" t="s">
        <v>69</v>
      </c>
      <c r="AY151" s="232" t="s">
        <v>140</v>
      </c>
    </row>
    <row r="152" s="13" customFormat="1">
      <c r="A152" s="13"/>
      <c r="B152" s="221"/>
      <c r="C152" s="222"/>
      <c r="D152" s="223" t="s">
        <v>151</v>
      </c>
      <c r="E152" s="224" t="s">
        <v>19</v>
      </c>
      <c r="F152" s="225" t="s">
        <v>250</v>
      </c>
      <c r="G152" s="222"/>
      <c r="H152" s="226">
        <v>0.36399999999999999</v>
      </c>
      <c r="I152" s="227"/>
      <c r="J152" s="222"/>
      <c r="K152" s="222"/>
      <c r="L152" s="228"/>
      <c r="M152" s="229"/>
      <c r="N152" s="230"/>
      <c r="O152" s="230"/>
      <c r="P152" s="230"/>
      <c r="Q152" s="230"/>
      <c r="R152" s="230"/>
      <c r="S152" s="230"/>
      <c r="T152" s="231"/>
      <c r="U152" s="13"/>
      <c r="V152" s="13"/>
      <c r="W152" s="13"/>
      <c r="X152" s="13"/>
      <c r="Y152" s="13"/>
      <c r="Z152" s="13"/>
      <c r="AA152" s="13"/>
      <c r="AB152" s="13"/>
      <c r="AC152" s="13"/>
      <c r="AD152" s="13"/>
      <c r="AE152" s="13"/>
      <c r="AT152" s="232" t="s">
        <v>151</v>
      </c>
      <c r="AU152" s="232" t="s">
        <v>79</v>
      </c>
      <c r="AV152" s="13" t="s">
        <v>79</v>
      </c>
      <c r="AW152" s="13" t="s">
        <v>31</v>
      </c>
      <c r="AX152" s="13" t="s">
        <v>69</v>
      </c>
      <c r="AY152" s="232" t="s">
        <v>140</v>
      </c>
    </row>
    <row r="153" s="13" customFormat="1">
      <c r="A153" s="13"/>
      <c r="B153" s="221"/>
      <c r="C153" s="222"/>
      <c r="D153" s="223" t="s">
        <v>151</v>
      </c>
      <c r="E153" s="224" t="s">
        <v>19</v>
      </c>
      <c r="F153" s="225" t="s">
        <v>251</v>
      </c>
      <c r="G153" s="222"/>
      <c r="H153" s="226">
        <v>0.29799999999999999</v>
      </c>
      <c r="I153" s="227"/>
      <c r="J153" s="222"/>
      <c r="K153" s="222"/>
      <c r="L153" s="228"/>
      <c r="M153" s="229"/>
      <c r="N153" s="230"/>
      <c r="O153" s="230"/>
      <c r="P153" s="230"/>
      <c r="Q153" s="230"/>
      <c r="R153" s="230"/>
      <c r="S153" s="230"/>
      <c r="T153" s="231"/>
      <c r="U153" s="13"/>
      <c r="V153" s="13"/>
      <c r="W153" s="13"/>
      <c r="X153" s="13"/>
      <c r="Y153" s="13"/>
      <c r="Z153" s="13"/>
      <c r="AA153" s="13"/>
      <c r="AB153" s="13"/>
      <c r="AC153" s="13"/>
      <c r="AD153" s="13"/>
      <c r="AE153" s="13"/>
      <c r="AT153" s="232" t="s">
        <v>151</v>
      </c>
      <c r="AU153" s="232" t="s">
        <v>79</v>
      </c>
      <c r="AV153" s="13" t="s">
        <v>79</v>
      </c>
      <c r="AW153" s="13" t="s">
        <v>31</v>
      </c>
      <c r="AX153" s="13" t="s">
        <v>69</v>
      </c>
      <c r="AY153" s="232" t="s">
        <v>140</v>
      </c>
    </row>
    <row r="154" s="13" customFormat="1">
      <c r="A154" s="13"/>
      <c r="B154" s="221"/>
      <c r="C154" s="222"/>
      <c r="D154" s="223" t="s">
        <v>151</v>
      </c>
      <c r="E154" s="224" t="s">
        <v>19</v>
      </c>
      <c r="F154" s="225" t="s">
        <v>252</v>
      </c>
      <c r="G154" s="222"/>
      <c r="H154" s="226">
        <v>0.63900000000000001</v>
      </c>
      <c r="I154" s="227"/>
      <c r="J154" s="222"/>
      <c r="K154" s="222"/>
      <c r="L154" s="228"/>
      <c r="M154" s="229"/>
      <c r="N154" s="230"/>
      <c r="O154" s="230"/>
      <c r="P154" s="230"/>
      <c r="Q154" s="230"/>
      <c r="R154" s="230"/>
      <c r="S154" s="230"/>
      <c r="T154" s="231"/>
      <c r="U154" s="13"/>
      <c r="V154" s="13"/>
      <c r="W154" s="13"/>
      <c r="X154" s="13"/>
      <c r="Y154" s="13"/>
      <c r="Z154" s="13"/>
      <c r="AA154" s="13"/>
      <c r="AB154" s="13"/>
      <c r="AC154" s="13"/>
      <c r="AD154" s="13"/>
      <c r="AE154" s="13"/>
      <c r="AT154" s="232" t="s">
        <v>151</v>
      </c>
      <c r="AU154" s="232" t="s">
        <v>79</v>
      </c>
      <c r="AV154" s="13" t="s">
        <v>79</v>
      </c>
      <c r="AW154" s="13" t="s">
        <v>31</v>
      </c>
      <c r="AX154" s="13" t="s">
        <v>69</v>
      </c>
      <c r="AY154" s="232" t="s">
        <v>140</v>
      </c>
    </row>
    <row r="155" s="13" customFormat="1">
      <c r="A155" s="13"/>
      <c r="B155" s="221"/>
      <c r="C155" s="222"/>
      <c r="D155" s="223" t="s">
        <v>151</v>
      </c>
      <c r="E155" s="224" t="s">
        <v>19</v>
      </c>
      <c r="F155" s="225" t="s">
        <v>253</v>
      </c>
      <c r="G155" s="222"/>
      <c r="H155" s="226">
        <v>1.7709999999999999</v>
      </c>
      <c r="I155" s="227"/>
      <c r="J155" s="222"/>
      <c r="K155" s="222"/>
      <c r="L155" s="228"/>
      <c r="M155" s="229"/>
      <c r="N155" s="230"/>
      <c r="O155" s="230"/>
      <c r="P155" s="230"/>
      <c r="Q155" s="230"/>
      <c r="R155" s="230"/>
      <c r="S155" s="230"/>
      <c r="T155" s="231"/>
      <c r="U155" s="13"/>
      <c r="V155" s="13"/>
      <c r="W155" s="13"/>
      <c r="X155" s="13"/>
      <c r="Y155" s="13"/>
      <c r="Z155" s="13"/>
      <c r="AA155" s="13"/>
      <c r="AB155" s="13"/>
      <c r="AC155" s="13"/>
      <c r="AD155" s="13"/>
      <c r="AE155" s="13"/>
      <c r="AT155" s="232" t="s">
        <v>151</v>
      </c>
      <c r="AU155" s="232" t="s">
        <v>79</v>
      </c>
      <c r="AV155" s="13" t="s">
        <v>79</v>
      </c>
      <c r="AW155" s="13" t="s">
        <v>31</v>
      </c>
      <c r="AX155" s="13" t="s">
        <v>69</v>
      </c>
      <c r="AY155" s="232" t="s">
        <v>140</v>
      </c>
    </row>
    <row r="156" s="13" customFormat="1">
      <c r="A156" s="13"/>
      <c r="B156" s="221"/>
      <c r="C156" s="222"/>
      <c r="D156" s="223" t="s">
        <v>151</v>
      </c>
      <c r="E156" s="224" t="s">
        <v>19</v>
      </c>
      <c r="F156" s="225" t="s">
        <v>254</v>
      </c>
      <c r="G156" s="222"/>
      <c r="H156" s="226">
        <v>0.63900000000000001</v>
      </c>
      <c r="I156" s="227"/>
      <c r="J156" s="222"/>
      <c r="K156" s="222"/>
      <c r="L156" s="228"/>
      <c r="M156" s="229"/>
      <c r="N156" s="230"/>
      <c r="O156" s="230"/>
      <c r="P156" s="230"/>
      <c r="Q156" s="230"/>
      <c r="R156" s="230"/>
      <c r="S156" s="230"/>
      <c r="T156" s="231"/>
      <c r="U156" s="13"/>
      <c r="V156" s="13"/>
      <c r="W156" s="13"/>
      <c r="X156" s="13"/>
      <c r="Y156" s="13"/>
      <c r="Z156" s="13"/>
      <c r="AA156" s="13"/>
      <c r="AB156" s="13"/>
      <c r="AC156" s="13"/>
      <c r="AD156" s="13"/>
      <c r="AE156" s="13"/>
      <c r="AT156" s="232" t="s">
        <v>151</v>
      </c>
      <c r="AU156" s="232" t="s">
        <v>79</v>
      </c>
      <c r="AV156" s="13" t="s">
        <v>79</v>
      </c>
      <c r="AW156" s="13" t="s">
        <v>31</v>
      </c>
      <c r="AX156" s="13" t="s">
        <v>69</v>
      </c>
      <c r="AY156" s="232" t="s">
        <v>140</v>
      </c>
    </row>
    <row r="157" s="13" customFormat="1">
      <c r="A157" s="13"/>
      <c r="B157" s="221"/>
      <c r="C157" s="222"/>
      <c r="D157" s="223" t="s">
        <v>151</v>
      </c>
      <c r="E157" s="224" t="s">
        <v>19</v>
      </c>
      <c r="F157" s="225" t="s">
        <v>255</v>
      </c>
      <c r="G157" s="222"/>
      <c r="H157" s="226">
        <v>0.23200000000000001</v>
      </c>
      <c r="I157" s="227"/>
      <c r="J157" s="222"/>
      <c r="K157" s="222"/>
      <c r="L157" s="228"/>
      <c r="M157" s="229"/>
      <c r="N157" s="230"/>
      <c r="O157" s="230"/>
      <c r="P157" s="230"/>
      <c r="Q157" s="230"/>
      <c r="R157" s="230"/>
      <c r="S157" s="230"/>
      <c r="T157" s="231"/>
      <c r="U157" s="13"/>
      <c r="V157" s="13"/>
      <c r="W157" s="13"/>
      <c r="X157" s="13"/>
      <c r="Y157" s="13"/>
      <c r="Z157" s="13"/>
      <c r="AA157" s="13"/>
      <c r="AB157" s="13"/>
      <c r="AC157" s="13"/>
      <c r="AD157" s="13"/>
      <c r="AE157" s="13"/>
      <c r="AT157" s="232" t="s">
        <v>151</v>
      </c>
      <c r="AU157" s="232" t="s">
        <v>79</v>
      </c>
      <c r="AV157" s="13" t="s">
        <v>79</v>
      </c>
      <c r="AW157" s="13" t="s">
        <v>31</v>
      </c>
      <c r="AX157" s="13" t="s">
        <v>69</v>
      </c>
      <c r="AY157" s="232" t="s">
        <v>140</v>
      </c>
    </row>
    <row r="158" s="13" customFormat="1">
      <c r="A158" s="13"/>
      <c r="B158" s="221"/>
      <c r="C158" s="222"/>
      <c r="D158" s="223" t="s">
        <v>151</v>
      </c>
      <c r="E158" s="224" t="s">
        <v>19</v>
      </c>
      <c r="F158" s="225" t="s">
        <v>256</v>
      </c>
      <c r="G158" s="222"/>
      <c r="H158" s="226">
        <v>0.58699999999999997</v>
      </c>
      <c r="I158" s="227"/>
      <c r="J158" s="222"/>
      <c r="K158" s="222"/>
      <c r="L158" s="228"/>
      <c r="M158" s="229"/>
      <c r="N158" s="230"/>
      <c r="O158" s="230"/>
      <c r="P158" s="230"/>
      <c r="Q158" s="230"/>
      <c r="R158" s="230"/>
      <c r="S158" s="230"/>
      <c r="T158" s="231"/>
      <c r="U158" s="13"/>
      <c r="V158" s="13"/>
      <c r="W158" s="13"/>
      <c r="X158" s="13"/>
      <c r="Y158" s="13"/>
      <c r="Z158" s="13"/>
      <c r="AA158" s="13"/>
      <c r="AB158" s="13"/>
      <c r="AC158" s="13"/>
      <c r="AD158" s="13"/>
      <c r="AE158" s="13"/>
      <c r="AT158" s="232" t="s">
        <v>151</v>
      </c>
      <c r="AU158" s="232" t="s">
        <v>79</v>
      </c>
      <c r="AV158" s="13" t="s">
        <v>79</v>
      </c>
      <c r="AW158" s="13" t="s">
        <v>31</v>
      </c>
      <c r="AX158" s="13" t="s">
        <v>69</v>
      </c>
      <c r="AY158" s="232" t="s">
        <v>140</v>
      </c>
    </row>
    <row r="159" s="13" customFormat="1">
      <c r="A159" s="13"/>
      <c r="B159" s="221"/>
      <c r="C159" s="222"/>
      <c r="D159" s="223" t="s">
        <v>151</v>
      </c>
      <c r="E159" s="224" t="s">
        <v>19</v>
      </c>
      <c r="F159" s="225" t="s">
        <v>257</v>
      </c>
      <c r="G159" s="222"/>
      <c r="H159" s="226">
        <v>0.375</v>
      </c>
      <c r="I159" s="227"/>
      <c r="J159" s="222"/>
      <c r="K159" s="222"/>
      <c r="L159" s="228"/>
      <c r="M159" s="229"/>
      <c r="N159" s="230"/>
      <c r="O159" s="230"/>
      <c r="P159" s="230"/>
      <c r="Q159" s="230"/>
      <c r="R159" s="230"/>
      <c r="S159" s="230"/>
      <c r="T159" s="231"/>
      <c r="U159" s="13"/>
      <c r="V159" s="13"/>
      <c r="W159" s="13"/>
      <c r="X159" s="13"/>
      <c r="Y159" s="13"/>
      <c r="Z159" s="13"/>
      <c r="AA159" s="13"/>
      <c r="AB159" s="13"/>
      <c r="AC159" s="13"/>
      <c r="AD159" s="13"/>
      <c r="AE159" s="13"/>
      <c r="AT159" s="232" t="s">
        <v>151</v>
      </c>
      <c r="AU159" s="232" t="s">
        <v>79</v>
      </c>
      <c r="AV159" s="13" t="s">
        <v>79</v>
      </c>
      <c r="AW159" s="13" t="s">
        <v>31</v>
      </c>
      <c r="AX159" s="13" t="s">
        <v>69</v>
      </c>
      <c r="AY159" s="232" t="s">
        <v>140</v>
      </c>
    </row>
    <row r="160" s="13" customFormat="1">
      <c r="A160" s="13"/>
      <c r="B160" s="221"/>
      <c r="C160" s="222"/>
      <c r="D160" s="223" t="s">
        <v>151</v>
      </c>
      <c r="E160" s="224" t="s">
        <v>19</v>
      </c>
      <c r="F160" s="225" t="s">
        <v>258</v>
      </c>
      <c r="G160" s="222"/>
      <c r="H160" s="226">
        <v>0.63900000000000001</v>
      </c>
      <c r="I160" s="227"/>
      <c r="J160" s="222"/>
      <c r="K160" s="222"/>
      <c r="L160" s="228"/>
      <c r="M160" s="229"/>
      <c r="N160" s="230"/>
      <c r="O160" s="230"/>
      <c r="P160" s="230"/>
      <c r="Q160" s="230"/>
      <c r="R160" s="230"/>
      <c r="S160" s="230"/>
      <c r="T160" s="231"/>
      <c r="U160" s="13"/>
      <c r="V160" s="13"/>
      <c r="W160" s="13"/>
      <c r="X160" s="13"/>
      <c r="Y160" s="13"/>
      <c r="Z160" s="13"/>
      <c r="AA160" s="13"/>
      <c r="AB160" s="13"/>
      <c r="AC160" s="13"/>
      <c r="AD160" s="13"/>
      <c r="AE160" s="13"/>
      <c r="AT160" s="232" t="s">
        <v>151</v>
      </c>
      <c r="AU160" s="232" t="s">
        <v>79</v>
      </c>
      <c r="AV160" s="13" t="s">
        <v>79</v>
      </c>
      <c r="AW160" s="13" t="s">
        <v>31</v>
      </c>
      <c r="AX160" s="13" t="s">
        <v>69</v>
      </c>
      <c r="AY160" s="232" t="s">
        <v>140</v>
      </c>
    </row>
    <row r="161" s="13" customFormat="1">
      <c r="A161" s="13"/>
      <c r="B161" s="221"/>
      <c r="C161" s="222"/>
      <c r="D161" s="223" t="s">
        <v>151</v>
      </c>
      <c r="E161" s="224" t="s">
        <v>19</v>
      </c>
      <c r="F161" s="225" t="s">
        <v>259</v>
      </c>
      <c r="G161" s="222"/>
      <c r="H161" s="226">
        <v>1.7709999999999999</v>
      </c>
      <c r="I161" s="227"/>
      <c r="J161" s="222"/>
      <c r="K161" s="222"/>
      <c r="L161" s="228"/>
      <c r="M161" s="229"/>
      <c r="N161" s="230"/>
      <c r="O161" s="230"/>
      <c r="P161" s="230"/>
      <c r="Q161" s="230"/>
      <c r="R161" s="230"/>
      <c r="S161" s="230"/>
      <c r="T161" s="231"/>
      <c r="U161" s="13"/>
      <c r="V161" s="13"/>
      <c r="W161" s="13"/>
      <c r="X161" s="13"/>
      <c r="Y161" s="13"/>
      <c r="Z161" s="13"/>
      <c r="AA161" s="13"/>
      <c r="AB161" s="13"/>
      <c r="AC161" s="13"/>
      <c r="AD161" s="13"/>
      <c r="AE161" s="13"/>
      <c r="AT161" s="232" t="s">
        <v>151</v>
      </c>
      <c r="AU161" s="232" t="s">
        <v>79</v>
      </c>
      <c r="AV161" s="13" t="s">
        <v>79</v>
      </c>
      <c r="AW161" s="13" t="s">
        <v>31</v>
      </c>
      <c r="AX161" s="13" t="s">
        <v>69</v>
      </c>
      <c r="AY161" s="232" t="s">
        <v>140</v>
      </c>
    </row>
    <row r="162" s="2" customFormat="1" ht="37.8" customHeight="1">
      <c r="A162" s="37"/>
      <c r="B162" s="38"/>
      <c r="C162" s="203" t="s">
        <v>260</v>
      </c>
      <c r="D162" s="203" t="s">
        <v>142</v>
      </c>
      <c r="E162" s="204" t="s">
        <v>261</v>
      </c>
      <c r="F162" s="205" t="s">
        <v>262</v>
      </c>
      <c r="G162" s="206" t="s">
        <v>166</v>
      </c>
      <c r="H162" s="207">
        <v>0.40500000000000003</v>
      </c>
      <c r="I162" s="208"/>
      <c r="J162" s="209">
        <f>ROUND(I162*H162,2)</f>
        <v>0</v>
      </c>
      <c r="K162" s="205" t="s">
        <v>146</v>
      </c>
      <c r="L162" s="43"/>
      <c r="M162" s="210" t="s">
        <v>19</v>
      </c>
      <c r="N162" s="211" t="s">
        <v>40</v>
      </c>
      <c r="O162" s="83"/>
      <c r="P162" s="212">
        <f>O162*H162</f>
        <v>0</v>
      </c>
      <c r="Q162" s="212">
        <v>1.0492699999999999</v>
      </c>
      <c r="R162" s="212">
        <f>Q162*H162</f>
        <v>0.42495434999999998</v>
      </c>
      <c r="S162" s="212">
        <v>0</v>
      </c>
      <c r="T162" s="213">
        <f>S162*H162</f>
        <v>0</v>
      </c>
      <c r="U162" s="37"/>
      <c r="V162" s="37"/>
      <c r="W162" s="37"/>
      <c r="X162" s="37"/>
      <c r="Y162" s="37"/>
      <c r="Z162" s="37"/>
      <c r="AA162" s="37"/>
      <c r="AB162" s="37"/>
      <c r="AC162" s="37"/>
      <c r="AD162" s="37"/>
      <c r="AE162" s="37"/>
      <c r="AR162" s="214" t="s">
        <v>147</v>
      </c>
      <c r="AT162" s="214" t="s">
        <v>142</v>
      </c>
      <c r="AU162" s="214" t="s">
        <v>79</v>
      </c>
      <c r="AY162" s="16" t="s">
        <v>140</v>
      </c>
      <c r="BE162" s="215">
        <f>IF(N162="základní",J162,0)</f>
        <v>0</v>
      </c>
      <c r="BF162" s="215">
        <f>IF(N162="snížená",J162,0)</f>
        <v>0</v>
      </c>
      <c r="BG162" s="215">
        <f>IF(N162="zákl. přenesená",J162,0)</f>
        <v>0</v>
      </c>
      <c r="BH162" s="215">
        <f>IF(N162="sníž. přenesená",J162,0)</f>
        <v>0</v>
      </c>
      <c r="BI162" s="215">
        <f>IF(N162="nulová",J162,0)</f>
        <v>0</v>
      </c>
      <c r="BJ162" s="16" t="s">
        <v>77</v>
      </c>
      <c r="BK162" s="215">
        <f>ROUND(I162*H162,2)</f>
        <v>0</v>
      </c>
      <c r="BL162" s="16" t="s">
        <v>147</v>
      </c>
      <c r="BM162" s="214" t="s">
        <v>263</v>
      </c>
    </row>
    <row r="163" s="2" customFormat="1">
      <c r="A163" s="37"/>
      <c r="B163" s="38"/>
      <c r="C163" s="39"/>
      <c r="D163" s="216" t="s">
        <v>149</v>
      </c>
      <c r="E163" s="39"/>
      <c r="F163" s="217" t="s">
        <v>264</v>
      </c>
      <c r="G163" s="39"/>
      <c r="H163" s="39"/>
      <c r="I163" s="218"/>
      <c r="J163" s="39"/>
      <c r="K163" s="39"/>
      <c r="L163" s="43"/>
      <c r="M163" s="219"/>
      <c r="N163" s="220"/>
      <c r="O163" s="83"/>
      <c r="P163" s="83"/>
      <c r="Q163" s="83"/>
      <c r="R163" s="83"/>
      <c r="S163" s="83"/>
      <c r="T163" s="84"/>
      <c r="U163" s="37"/>
      <c r="V163" s="37"/>
      <c r="W163" s="37"/>
      <c r="X163" s="37"/>
      <c r="Y163" s="37"/>
      <c r="Z163" s="37"/>
      <c r="AA163" s="37"/>
      <c r="AB163" s="37"/>
      <c r="AC163" s="37"/>
      <c r="AD163" s="37"/>
      <c r="AE163" s="37"/>
      <c r="AT163" s="16" t="s">
        <v>149</v>
      </c>
      <c r="AU163" s="16" t="s">
        <v>79</v>
      </c>
    </row>
    <row r="164" s="13" customFormat="1">
      <c r="A164" s="13"/>
      <c r="B164" s="221"/>
      <c r="C164" s="222"/>
      <c r="D164" s="223" t="s">
        <v>151</v>
      </c>
      <c r="E164" s="224" t="s">
        <v>19</v>
      </c>
      <c r="F164" s="225" t="s">
        <v>265</v>
      </c>
      <c r="G164" s="222"/>
      <c r="H164" s="226">
        <v>0.039</v>
      </c>
      <c r="I164" s="227"/>
      <c r="J164" s="222"/>
      <c r="K164" s="222"/>
      <c r="L164" s="228"/>
      <c r="M164" s="229"/>
      <c r="N164" s="230"/>
      <c r="O164" s="230"/>
      <c r="P164" s="230"/>
      <c r="Q164" s="230"/>
      <c r="R164" s="230"/>
      <c r="S164" s="230"/>
      <c r="T164" s="231"/>
      <c r="U164" s="13"/>
      <c r="V164" s="13"/>
      <c r="W164" s="13"/>
      <c r="X164" s="13"/>
      <c r="Y164" s="13"/>
      <c r="Z164" s="13"/>
      <c r="AA164" s="13"/>
      <c r="AB164" s="13"/>
      <c r="AC164" s="13"/>
      <c r="AD164" s="13"/>
      <c r="AE164" s="13"/>
      <c r="AT164" s="232" t="s">
        <v>151</v>
      </c>
      <c r="AU164" s="232" t="s">
        <v>79</v>
      </c>
      <c r="AV164" s="13" t="s">
        <v>79</v>
      </c>
      <c r="AW164" s="13" t="s">
        <v>31</v>
      </c>
      <c r="AX164" s="13" t="s">
        <v>69</v>
      </c>
      <c r="AY164" s="232" t="s">
        <v>140</v>
      </c>
    </row>
    <row r="165" s="13" customFormat="1">
      <c r="A165" s="13"/>
      <c r="B165" s="221"/>
      <c r="C165" s="222"/>
      <c r="D165" s="223" t="s">
        <v>151</v>
      </c>
      <c r="E165" s="224" t="s">
        <v>19</v>
      </c>
      <c r="F165" s="225" t="s">
        <v>266</v>
      </c>
      <c r="G165" s="222"/>
      <c r="H165" s="226">
        <v>0.106</v>
      </c>
      <c r="I165" s="227"/>
      <c r="J165" s="222"/>
      <c r="K165" s="222"/>
      <c r="L165" s="228"/>
      <c r="M165" s="229"/>
      <c r="N165" s="230"/>
      <c r="O165" s="230"/>
      <c r="P165" s="230"/>
      <c r="Q165" s="230"/>
      <c r="R165" s="230"/>
      <c r="S165" s="230"/>
      <c r="T165" s="231"/>
      <c r="U165" s="13"/>
      <c r="V165" s="13"/>
      <c r="W165" s="13"/>
      <c r="X165" s="13"/>
      <c r="Y165" s="13"/>
      <c r="Z165" s="13"/>
      <c r="AA165" s="13"/>
      <c r="AB165" s="13"/>
      <c r="AC165" s="13"/>
      <c r="AD165" s="13"/>
      <c r="AE165" s="13"/>
      <c r="AT165" s="232" t="s">
        <v>151</v>
      </c>
      <c r="AU165" s="232" t="s">
        <v>79</v>
      </c>
      <c r="AV165" s="13" t="s">
        <v>79</v>
      </c>
      <c r="AW165" s="13" t="s">
        <v>31</v>
      </c>
      <c r="AX165" s="13" t="s">
        <v>69</v>
      </c>
      <c r="AY165" s="232" t="s">
        <v>140</v>
      </c>
    </row>
    <row r="166" s="13" customFormat="1">
      <c r="A166" s="13"/>
      <c r="B166" s="221"/>
      <c r="C166" s="222"/>
      <c r="D166" s="223" t="s">
        <v>151</v>
      </c>
      <c r="E166" s="224" t="s">
        <v>19</v>
      </c>
      <c r="F166" s="225" t="s">
        <v>267</v>
      </c>
      <c r="G166" s="222"/>
      <c r="H166" s="226">
        <v>0.128</v>
      </c>
      <c r="I166" s="227"/>
      <c r="J166" s="222"/>
      <c r="K166" s="222"/>
      <c r="L166" s="228"/>
      <c r="M166" s="229"/>
      <c r="N166" s="230"/>
      <c r="O166" s="230"/>
      <c r="P166" s="230"/>
      <c r="Q166" s="230"/>
      <c r="R166" s="230"/>
      <c r="S166" s="230"/>
      <c r="T166" s="231"/>
      <c r="U166" s="13"/>
      <c r="V166" s="13"/>
      <c r="W166" s="13"/>
      <c r="X166" s="13"/>
      <c r="Y166" s="13"/>
      <c r="Z166" s="13"/>
      <c r="AA166" s="13"/>
      <c r="AB166" s="13"/>
      <c r="AC166" s="13"/>
      <c r="AD166" s="13"/>
      <c r="AE166" s="13"/>
      <c r="AT166" s="232" t="s">
        <v>151</v>
      </c>
      <c r="AU166" s="232" t="s">
        <v>79</v>
      </c>
      <c r="AV166" s="13" t="s">
        <v>79</v>
      </c>
      <c r="AW166" s="13" t="s">
        <v>31</v>
      </c>
      <c r="AX166" s="13" t="s">
        <v>69</v>
      </c>
      <c r="AY166" s="232" t="s">
        <v>140</v>
      </c>
    </row>
    <row r="167" s="13" customFormat="1">
      <c r="A167" s="13"/>
      <c r="B167" s="221"/>
      <c r="C167" s="222"/>
      <c r="D167" s="223" t="s">
        <v>151</v>
      </c>
      <c r="E167" s="224" t="s">
        <v>19</v>
      </c>
      <c r="F167" s="225" t="s">
        <v>268</v>
      </c>
      <c r="G167" s="222"/>
      <c r="H167" s="226">
        <v>0.13200000000000001</v>
      </c>
      <c r="I167" s="227"/>
      <c r="J167" s="222"/>
      <c r="K167" s="222"/>
      <c r="L167" s="228"/>
      <c r="M167" s="229"/>
      <c r="N167" s="230"/>
      <c r="O167" s="230"/>
      <c r="P167" s="230"/>
      <c r="Q167" s="230"/>
      <c r="R167" s="230"/>
      <c r="S167" s="230"/>
      <c r="T167" s="231"/>
      <c r="U167" s="13"/>
      <c r="V167" s="13"/>
      <c r="W167" s="13"/>
      <c r="X167" s="13"/>
      <c r="Y167" s="13"/>
      <c r="Z167" s="13"/>
      <c r="AA167" s="13"/>
      <c r="AB167" s="13"/>
      <c r="AC167" s="13"/>
      <c r="AD167" s="13"/>
      <c r="AE167" s="13"/>
      <c r="AT167" s="232" t="s">
        <v>151</v>
      </c>
      <c r="AU167" s="232" t="s">
        <v>79</v>
      </c>
      <c r="AV167" s="13" t="s">
        <v>79</v>
      </c>
      <c r="AW167" s="13" t="s">
        <v>31</v>
      </c>
      <c r="AX167" s="13" t="s">
        <v>69</v>
      </c>
      <c r="AY167" s="232" t="s">
        <v>140</v>
      </c>
    </row>
    <row r="168" s="2" customFormat="1" ht="37.8" customHeight="1">
      <c r="A168" s="37"/>
      <c r="B168" s="38"/>
      <c r="C168" s="203" t="s">
        <v>269</v>
      </c>
      <c r="D168" s="203" t="s">
        <v>142</v>
      </c>
      <c r="E168" s="204" t="s">
        <v>270</v>
      </c>
      <c r="F168" s="205" t="s">
        <v>271</v>
      </c>
      <c r="G168" s="206" t="s">
        <v>166</v>
      </c>
      <c r="H168" s="207">
        <v>0.621</v>
      </c>
      <c r="I168" s="208"/>
      <c r="J168" s="209">
        <f>ROUND(I168*H168,2)</f>
        <v>0</v>
      </c>
      <c r="K168" s="205" t="s">
        <v>146</v>
      </c>
      <c r="L168" s="43"/>
      <c r="M168" s="210" t="s">
        <v>19</v>
      </c>
      <c r="N168" s="211" t="s">
        <v>40</v>
      </c>
      <c r="O168" s="83"/>
      <c r="P168" s="212">
        <f>O168*H168</f>
        <v>0</v>
      </c>
      <c r="Q168" s="212">
        <v>1.06277</v>
      </c>
      <c r="R168" s="212">
        <f>Q168*H168</f>
        <v>0.65998016999999998</v>
      </c>
      <c r="S168" s="212">
        <v>0</v>
      </c>
      <c r="T168" s="213">
        <f>S168*H168</f>
        <v>0</v>
      </c>
      <c r="U168" s="37"/>
      <c r="V168" s="37"/>
      <c r="W168" s="37"/>
      <c r="X168" s="37"/>
      <c r="Y168" s="37"/>
      <c r="Z168" s="37"/>
      <c r="AA168" s="37"/>
      <c r="AB168" s="37"/>
      <c r="AC168" s="37"/>
      <c r="AD168" s="37"/>
      <c r="AE168" s="37"/>
      <c r="AR168" s="214" t="s">
        <v>147</v>
      </c>
      <c r="AT168" s="214" t="s">
        <v>142</v>
      </c>
      <c r="AU168" s="214" t="s">
        <v>79</v>
      </c>
      <c r="AY168" s="16" t="s">
        <v>140</v>
      </c>
      <c r="BE168" s="215">
        <f>IF(N168="základní",J168,0)</f>
        <v>0</v>
      </c>
      <c r="BF168" s="215">
        <f>IF(N168="snížená",J168,0)</f>
        <v>0</v>
      </c>
      <c r="BG168" s="215">
        <f>IF(N168="zákl. přenesená",J168,0)</f>
        <v>0</v>
      </c>
      <c r="BH168" s="215">
        <f>IF(N168="sníž. přenesená",J168,0)</f>
        <v>0</v>
      </c>
      <c r="BI168" s="215">
        <f>IF(N168="nulová",J168,0)</f>
        <v>0</v>
      </c>
      <c r="BJ168" s="16" t="s">
        <v>77</v>
      </c>
      <c r="BK168" s="215">
        <f>ROUND(I168*H168,2)</f>
        <v>0</v>
      </c>
      <c r="BL168" s="16" t="s">
        <v>147</v>
      </c>
      <c r="BM168" s="214" t="s">
        <v>272</v>
      </c>
    </row>
    <row r="169" s="2" customFormat="1">
      <c r="A169" s="37"/>
      <c r="B169" s="38"/>
      <c r="C169" s="39"/>
      <c r="D169" s="216" t="s">
        <v>149</v>
      </c>
      <c r="E169" s="39"/>
      <c r="F169" s="217" t="s">
        <v>273</v>
      </c>
      <c r="G169" s="39"/>
      <c r="H169" s="39"/>
      <c r="I169" s="218"/>
      <c r="J169" s="39"/>
      <c r="K169" s="39"/>
      <c r="L169" s="43"/>
      <c r="M169" s="219"/>
      <c r="N169" s="220"/>
      <c r="O169" s="83"/>
      <c r="P169" s="83"/>
      <c r="Q169" s="83"/>
      <c r="R169" s="83"/>
      <c r="S169" s="83"/>
      <c r="T169" s="84"/>
      <c r="U169" s="37"/>
      <c r="V169" s="37"/>
      <c r="W169" s="37"/>
      <c r="X169" s="37"/>
      <c r="Y169" s="37"/>
      <c r="Z169" s="37"/>
      <c r="AA169" s="37"/>
      <c r="AB169" s="37"/>
      <c r="AC169" s="37"/>
      <c r="AD169" s="37"/>
      <c r="AE169" s="37"/>
      <c r="AT169" s="16" t="s">
        <v>149</v>
      </c>
      <c r="AU169" s="16" t="s">
        <v>79</v>
      </c>
    </row>
    <row r="170" s="13" customFormat="1">
      <c r="A170" s="13"/>
      <c r="B170" s="221"/>
      <c r="C170" s="222"/>
      <c r="D170" s="223" t="s">
        <v>151</v>
      </c>
      <c r="E170" s="224" t="s">
        <v>19</v>
      </c>
      <c r="F170" s="225" t="s">
        <v>274</v>
      </c>
      <c r="G170" s="222"/>
      <c r="H170" s="226">
        <v>0.23300000000000001</v>
      </c>
      <c r="I170" s="227"/>
      <c r="J170" s="222"/>
      <c r="K170" s="222"/>
      <c r="L170" s="228"/>
      <c r="M170" s="229"/>
      <c r="N170" s="230"/>
      <c r="O170" s="230"/>
      <c r="P170" s="230"/>
      <c r="Q170" s="230"/>
      <c r="R170" s="230"/>
      <c r="S170" s="230"/>
      <c r="T170" s="231"/>
      <c r="U170" s="13"/>
      <c r="V170" s="13"/>
      <c r="W170" s="13"/>
      <c r="X170" s="13"/>
      <c r="Y170" s="13"/>
      <c r="Z170" s="13"/>
      <c r="AA170" s="13"/>
      <c r="AB170" s="13"/>
      <c r="AC170" s="13"/>
      <c r="AD170" s="13"/>
      <c r="AE170" s="13"/>
      <c r="AT170" s="232" t="s">
        <v>151</v>
      </c>
      <c r="AU170" s="232" t="s">
        <v>79</v>
      </c>
      <c r="AV170" s="13" t="s">
        <v>79</v>
      </c>
      <c r="AW170" s="13" t="s">
        <v>31</v>
      </c>
      <c r="AX170" s="13" t="s">
        <v>69</v>
      </c>
      <c r="AY170" s="232" t="s">
        <v>140</v>
      </c>
    </row>
    <row r="171" s="13" customFormat="1">
      <c r="A171" s="13"/>
      <c r="B171" s="221"/>
      <c r="C171" s="222"/>
      <c r="D171" s="223" t="s">
        <v>151</v>
      </c>
      <c r="E171" s="224" t="s">
        <v>19</v>
      </c>
      <c r="F171" s="225" t="s">
        <v>275</v>
      </c>
      <c r="G171" s="222"/>
      <c r="H171" s="226">
        <v>0.38800000000000001</v>
      </c>
      <c r="I171" s="227"/>
      <c r="J171" s="222"/>
      <c r="K171" s="222"/>
      <c r="L171" s="228"/>
      <c r="M171" s="229"/>
      <c r="N171" s="230"/>
      <c r="O171" s="230"/>
      <c r="P171" s="230"/>
      <c r="Q171" s="230"/>
      <c r="R171" s="230"/>
      <c r="S171" s="230"/>
      <c r="T171" s="231"/>
      <c r="U171" s="13"/>
      <c r="V171" s="13"/>
      <c r="W171" s="13"/>
      <c r="X171" s="13"/>
      <c r="Y171" s="13"/>
      <c r="Z171" s="13"/>
      <c r="AA171" s="13"/>
      <c r="AB171" s="13"/>
      <c r="AC171" s="13"/>
      <c r="AD171" s="13"/>
      <c r="AE171" s="13"/>
      <c r="AT171" s="232" t="s">
        <v>151</v>
      </c>
      <c r="AU171" s="232" t="s">
        <v>79</v>
      </c>
      <c r="AV171" s="13" t="s">
        <v>79</v>
      </c>
      <c r="AW171" s="13" t="s">
        <v>31</v>
      </c>
      <c r="AX171" s="13" t="s">
        <v>69</v>
      </c>
      <c r="AY171" s="232" t="s">
        <v>140</v>
      </c>
    </row>
    <row r="172" s="2" customFormat="1" ht="37.8" customHeight="1">
      <c r="A172" s="37"/>
      <c r="B172" s="38"/>
      <c r="C172" s="203" t="s">
        <v>276</v>
      </c>
      <c r="D172" s="203" t="s">
        <v>142</v>
      </c>
      <c r="E172" s="204" t="s">
        <v>277</v>
      </c>
      <c r="F172" s="205" t="s">
        <v>278</v>
      </c>
      <c r="G172" s="206" t="s">
        <v>155</v>
      </c>
      <c r="H172" s="207">
        <v>43.357999999999997</v>
      </c>
      <c r="I172" s="208"/>
      <c r="J172" s="209">
        <f>ROUND(I172*H172,2)</f>
        <v>0</v>
      </c>
      <c r="K172" s="205" t="s">
        <v>146</v>
      </c>
      <c r="L172" s="43"/>
      <c r="M172" s="210" t="s">
        <v>19</v>
      </c>
      <c r="N172" s="211" t="s">
        <v>40</v>
      </c>
      <c r="O172" s="83"/>
      <c r="P172" s="212">
        <f>O172*H172</f>
        <v>0</v>
      </c>
      <c r="Q172" s="212">
        <v>0.01282</v>
      </c>
      <c r="R172" s="212">
        <f>Q172*H172</f>
        <v>0.55584955999999996</v>
      </c>
      <c r="S172" s="212">
        <v>0</v>
      </c>
      <c r="T172" s="213">
        <f>S172*H172</f>
        <v>0</v>
      </c>
      <c r="U172" s="37"/>
      <c r="V172" s="37"/>
      <c r="W172" s="37"/>
      <c r="X172" s="37"/>
      <c r="Y172" s="37"/>
      <c r="Z172" s="37"/>
      <c r="AA172" s="37"/>
      <c r="AB172" s="37"/>
      <c r="AC172" s="37"/>
      <c r="AD172" s="37"/>
      <c r="AE172" s="37"/>
      <c r="AR172" s="214" t="s">
        <v>147</v>
      </c>
      <c r="AT172" s="214" t="s">
        <v>142</v>
      </c>
      <c r="AU172" s="214" t="s">
        <v>79</v>
      </c>
      <c r="AY172" s="16" t="s">
        <v>140</v>
      </c>
      <c r="BE172" s="215">
        <f>IF(N172="základní",J172,0)</f>
        <v>0</v>
      </c>
      <c r="BF172" s="215">
        <f>IF(N172="snížená",J172,0)</f>
        <v>0</v>
      </c>
      <c r="BG172" s="215">
        <f>IF(N172="zákl. přenesená",J172,0)</f>
        <v>0</v>
      </c>
      <c r="BH172" s="215">
        <f>IF(N172="sníž. přenesená",J172,0)</f>
        <v>0</v>
      </c>
      <c r="BI172" s="215">
        <f>IF(N172="nulová",J172,0)</f>
        <v>0</v>
      </c>
      <c r="BJ172" s="16" t="s">
        <v>77</v>
      </c>
      <c r="BK172" s="215">
        <f>ROUND(I172*H172,2)</f>
        <v>0</v>
      </c>
      <c r="BL172" s="16" t="s">
        <v>147</v>
      </c>
      <c r="BM172" s="214" t="s">
        <v>279</v>
      </c>
    </row>
    <row r="173" s="2" customFormat="1">
      <c r="A173" s="37"/>
      <c r="B173" s="38"/>
      <c r="C173" s="39"/>
      <c r="D173" s="216" t="s">
        <v>149</v>
      </c>
      <c r="E173" s="39"/>
      <c r="F173" s="217" t="s">
        <v>280</v>
      </c>
      <c r="G173" s="39"/>
      <c r="H173" s="39"/>
      <c r="I173" s="218"/>
      <c r="J173" s="39"/>
      <c r="K173" s="39"/>
      <c r="L173" s="43"/>
      <c r="M173" s="219"/>
      <c r="N173" s="220"/>
      <c r="O173" s="83"/>
      <c r="P173" s="83"/>
      <c r="Q173" s="83"/>
      <c r="R173" s="83"/>
      <c r="S173" s="83"/>
      <c r="T173" s="84"/>
      <c r="U173" s="37"/>
      <c r="V173" s="37"/>
      <c r="W173" s="37"/>
      <c r="X173" s="37"/>
      <c r="Y173" s="37"/>
      <c r="Z173" s="37"/>
      <c r="AA173" s="37"/>
      <c r="AB173" s="37"/>
      <c r="AC173" s="37"/>
      <c r="AD173" s="37"/>
      <c r="AE173" s="37"/>
      <c r="AT173" s="16" t="s">
        <v>149</v>
      </c>
      <c r="AU173" s="16" t="s">
        <v>79</v>
      </c>
    </row>
    <row r="174" s="13" customFormat="1">
      <c r="A174" s="13"/>
      <c r="B174" s="221"/>
      <c r="C174" s="222"/>
      <c r="D174" s="223" t="s">
        <v>151</v>
      </c>
      <c r="E174" s="224" t="s">
        <v>19</v>
      </c>
      <c r="F174" s="225" t="s">
        <v>281</v>
      </c>
      <c r="G174" s="222"/>
      <c r="H174" s="226">
        <v>2.8050000000000002</v>
      </c>
      <c r="I174" s="227"/>
      <c r="J174" s="222"/>
      <c r="K174" s="222"/>
      <c r="L174" s="228"/>
      <c r="M174" s="229"/>
      <c r="N174" s="230"/>
      <c r="O174" s="230"/>
      <c r="P174" s="230"/>
      <c r="Q174" s="230"/>
      <c r="R174" s="230"/>
      <c r="S174" s="230"/>
      <c r="T174" s="231"/>
      <c r="U174" s="13"/>
      <c r="V174" s="13"/>
      <c r="W174" s="13"/>
      <c r="X174" s="13"/>
      <c r="Y174" s="13"/>
      <c r="Z174" s="13"/>
      <c r="AA174" s="13"/>
      <c r="AB174" s="13"/>
      <c r="AC174" s="13"/>
      <c r="AD174" s="13"/>
      <c r="AE174" s="13"/>
      <c r="AT174" s="232" t="s">
        <v>151</v>
      </c>
      <c r="AU174" s="232" t="s">
        <v>79</v>
      </c>
      <c r="AV174" s="13" t="s">
        <v>79</v>
      </c>
      <c r="AW174" s="13" t="s">
        <v>31</v>
      </c>
      <c r="AX174" s="13" t="s">
        <v>69</v>
      </c>
      <c r="AY174" s="232" t="s">
        <v>140</v>
      </c>
    </row>
    <row r="175" s="13" customFormat="1">
      <c r="A175" s="13"/>
      <c r="B175" s="221"/>
      <c r="C175" s="222"/>
      <c r="D175" s="223" t="s">
        <v>151</v>
      </c>
      <c r="E175" s="224" t="s">
        <v>19</v>
      </c>
      <c r="F175" s="225" t="s">
        <v>282</v>
      </c>
      <c r="G175" s="222"/>
      <c r="H175" s="226">
        <v>1.6950000000000001</v>
      </c>
      <c r="I175" s="227"/>
      <c r="J175" s="222"/>
      <c r="K175" s="222"/>
      <c r="L175" s="228"/>
      <c r="M175" s="229"/>
      <c r="N175" s="230"/>
      <c r="O175" s="230"/>
      <c r="P175" s="230"/>
      <c r="Q175" s="230"/>
      <c r="R175" s="230"/>
      <c r="S175" s="230"/>
      <c r="T175" s="231"/>
      <c r="U175" s="13"/>
      <c r="V175" s="13"/>
      <c r="W175" s="13"/>
      <c r="X175" s="13"/>
      <c r="Y175" s="13"/>
      <c r="Z175" s="13"/>
      <c r="AA175" s="13"/>
      <c r="AB175" s="13"/>
      <c r="AC175" s="13"/>
      <c r="AD175" s="13"/>
      <c r="AE175" s="13"/>
      <c r="AT175" s="232" t="s">
        <v>151</v>
      </c>
      <c r="AU175" s="232" t="s">
        <v>79</v>
      </c>
      <c r="AV175" s="13" t="s">
        <v>79</v>
      </c>
      <c r="AW175" s="13" t="s">
        <v>31</v>
      </c>
      <c r="AX175" s="13" t="s">
        <v>69</v>
      </c>
      <c r="AY175" s="232" t="s">
        <v>140</v>
      </c>
    </row>
    <row r="176" s="13" customFormat="1">
      <c r="A176" s="13"/>
      <c r="B176" s="221"/>
      <c r="C176" s="222"/>
      <c r="D176" s="223" t="s">
        <v>151</v>
      </c>
      <c r="E176" s="224" t="s">
        <v>19</v>
      </c>
      <c r="F176" s="225" t="s">
        <v>283</v>
      </c>
      <c r="G176" s="222"/>
      <c r="H176" s="226">
        <v>1.595</v>
      </c>
      <c r="I176" s="227"/>
      <c r="J176" s="222"/>
      <c r="K176" s="222"/>
      <c r="L176" s="228"/>
      <c r="M176" s="229"/>
      <c r="N176" s="230"/>
      <c r="O176" s="230"/>
      <c r="P176" s="230"/>
      <c r="Q176" s="230"/>
      <c r="R176" s="230"/>
      <c r="S176" s="230"/>
      <c r="T176" s="231"/>
      <c r="U176" s="13"/>
      <c r="V176" s="13"/>
      <c r="W176" s="13"/>
      <c r="X176" s="13"/>
      <c r="Y176" s="13"/>
      <c r="Z176" s="13"/>
      <c r="AA176" s="13"/>
      <c r="AB176" s="13"/>
      <c r="AC176" s="13"/>
      <c r="AD176" s="13"/>
      <c r="AE176" s="13"/>
      <c r="AT176" s="232" t="s">
        <v>151</v>
      </c>
      <c r="AU176" s="232" t="s">
        <v>79</v>
      </c>
      <c r="AV176" s="13" t="s">
        <v>79</v>
      </c>
      <c r="AW176" s="13" t="s">
        <v>31</v>
      </c>
      <c r="AX176" s="13" t="s">
        <v>69</v>
      </c>
      <c r="AY176" s="232" t="s">
        <v>140</v>
      </c>
    </row>
    <row r="177" s="13" customFormat="1">
      <c r="A177" s="13"/>
      <c r="B177" s="221"/>
      <c r="C177" s="222"/>
      <c r="D177" s="223" t="s">
        <v>151</v>
      </c>
      <c r="E177" s="224" t="s">
        <v>19</v>
      </c>
      <c r="F177" s="225" t="s">
        <v>284</v>
      </c>
      <c r="G177" s="222"/>
      <c r="H177" s="226">
        <v>1.6950000000000001</v>
      </c>
      <c r="I177" s="227"/>
      <c r="J177" s="222"/>
      <c r="K177" s="222"/>
      <c r="L177" s="228"/>
      <c r="M177" s="229"/>
      <c r="N177" s="230"/>
      <c r="O177" s="230"/>
      <c r="P177" s="230"/>
      <c r="Q177" s="230"/>
      <c r="R177" s="230"/>
      <c r="S177" s="230"/>
      <c r="T177" s="231"/>
      <c r="U177" s="13"/>
      <c r="V177" s="13"/>
      <c r="W177" s="13"/>
      <c r="X177" s="13"/>
      <c r="Y177" s="13"/>
      <c r="Z177" s="13"/>
      <c r="AA177" s="13"/>
      <c r="AB177" s="13"/>
      <c r="AC177" s="13"/>
      <c r="AD177" s="13"/>
      <c r="AE177" s="13"/>
      <c r="AT177" s="232" t="s">
        <v>151</v>
      </c>
      <c r="AU177" s="232" t="s">
        <v>79</v>
      </c>
      <c r="AV177" s="13" t="s">
        <v>79</v>
      </c>
      <c r="AW177" s="13" t="s">
        <v>31</v>
      </c>
      <c r="AX177" s="13" t="s">
        <v>69</v>
      </c>
      <c r="AY177" s="232" t="s">
        <v>140</v>
      </c>
    </row>
    <row r="178" s="13" customFormat="1">
      <c r="A178" s="13"/>
      <c r="B178" s="221"/>
      <c r="C178" s="222"/>
      <c r="D178" s="223" t="s">
        <v>151</v>
      </c>
      <c r="E178" s="224" t="s">
        <v>19</v>
      </c>
      <c r="F178" s="225" t="s">
        <v>285</v>
      </c>
      <c r="G178" s="222"/>
      <c r="H178" s="226">
        <v>2.8050000000000002</v>
      </c>
      <c r="I178" s="227"/>
      <c r="J178" s="222"/>
      <c r="K178" s="222"/>
      <c r="L178" s="228"/>
      <c r="M178" s="229"/>
      <c r="N178" s="230"/>
      <c r="O178" s="230"/>
      <c r="P178" s="230"/>
      <c r="Q178" s="230"/>
      <c r="R178" s="230"/>
      <c r="S178" s="230"/>
      <c r="T178" s="231"/>
      <c r="U178" s="13"/>
      <c r="V178" s="13"/>
      <c r="W178" s="13"/>
      <c r="X178" s="13"/>
      <c r="Y178" s="13"/>
      <c r="Z178" s="13"/>
      <c r="AA178" s="13"/>
      <c r="AB178" s="13"/>
      <c r="AC178" s="13"/>
      <c r="AD178" s="13"/>
      <c r="AE178" s="13"/>
      <c r="AT178" s="232" t="s">
        <v>151</v>
      </c>
      <c r="AU178" s="232" t="s">
        <v>79</v>
      </c>
      <c r="AV178" s="13" t="s">
        <v>79</v>
      </c>
      <c r="AW178" s="13" t="s">
        <v>31</v>
      </c>
      <c r="AX178" s="13" t="s">
        <v>69</v>
      </c>
      <c r="AY178" s="232" t="s">
        <v>140</v>
      </c>
    </row>
    <row r="179" s="13" customFormat="1">
      <c r="A179" s="13"/>
      <c r="B179" s="221"/>
      <c r="C179" s="222"/>
      <c r="D179" s="223" t="s">
        <v>151</v>
      </c>
      <c r="E179" s="224" t="s">
        <v>19</v>
      </c>
      <c r="F179" s="225" t="s">
        <v>286</v>
      </c>
      <c r="G179" s="222"/>
      <c r="H179" s="226">
        <v>10.455</v>
      </c>
      <c r="I179" s="227"/>
      <c r="J179" s="222"/>
      <c r="K179" s="222"/>
      <c r="L179" s="228"/>
      <c r="M179" s="229"/>
      <c r="N179" s="230"/>
      <c r="O179" s="230"/>
      <c r="P179" s="230"/>
      <c r="Q179" s="230"/>
      <c r="R179" s="230"/>
      <c r="S179" s="230"/>
      <c r="T179" s="231"/>
      <c r="U179" s="13"/>
      <c r="V179" s="13"/>
      <c r="W179" s="13"/>
      <c r="X179" s="13"/>
      <c r="Y179" s="13"/>
      <c r="Z179" s="13"/>
      <c r="AA179" s="13"/>
      <c r="AB179" s="13"/>
      <c r="AC179" s="13"/>
      <c r="AD179" s="13"/>
      <c r="AE179" s="13"/>
      <c r="AT179" s="232" t="s">
        <v>151</v>
      </c>
      <c r="AU179" s="232" t="s">
        <v>79</v>
      </c>
      <c r="AV179" s="13" t="s">
        <v>79</v>
      </c>
      <c r="AW179" s="13" t="s">
        <v>31</v>
      </c>
      <c r="AX179" s="13" t="s">
        <v>69</v>
      </c>
      <c r="AY179" s="232" t="s">
        <v>140</v>
      </c>
    </row>
    <row r="180" s="13" customFormat="1">
      <c r="A180" s="13"/>
      <c r="B180" s="221"/>
      <c r="C180" s="222"/>
      <c r="D180" s="223" t="s">
        <v>151</v>
      </c>
      <c r="E180" s="224" t="s">
        <v>19</v>
      </c>
      <c r="F180" s="225" t="s">
        <v>287</v>
      </c>
      <c r="G180" s="222"/>
      <c r="H180" s="226">
        <v>2.8050000000000002</v>
      </c>
      <c r="I180" s="227"/>
      <c r="J180" s="222"/>
      <c r="K180" s="222"/>
      <c r="L180" s="228"/>
      <c r="M180" s="229"/>
      <c r="N180" s="230"/>
      <c r="O180" s="230"/>
      <c r="P180" s="230"/>
      <c r="Q180" s="230"/>
      <c r="R180" s="230"/>
      <c r="S180" s="230"/>
      <c r="T180" s="231"/>
      <c r="U180" s="13"/>
      <c r="V180" s="13"/>
      <c r="W180" s="13"/>
      <c r="X180" s="13"/>
      <c r="Y180" s="13"/>
      <c r="Z180" s="13"/>
      <c r="AA180" s="13"/>
      <c r="AB180" s="13"/>
      <c r="AC180" s="13"/>
      <c r="AD180" s="13"/>
      <c r="AE180" s="13"/>
      <c r="AT180" s="232" t="s">
        <v>151</v>
      </c>
      <c r="AU180" s="232" t="s">
        <v>79</v>
      </c>
      <c r="AV180" s="13" t="s">
        <v>79</v>
      </c>
      <c r="AW180" s="13" t="s">
        <v>31</v>
      </c>
      <c r="AX180" s="13" t="s">
        <v>69</v>
      </c>
      <c r="AY180" s="232" t="s">
        <v>140</v>
      </c>
    </row>
    <row r="181" s="13" customFormat="1">
      <c r="A181" s="13"/>
      <c r="B181" s="221"/>
      <c r="C181" s="222"/>
      <c r="D181" s="223" t="s">
        <v>151</v>
      </c>
      <c r="E181" s="224" t="s">
        <v>19</v>
      </c>
      <c r="F181" s="225" t="s">
        <v>288</v>
      </c>
      <c r="G181" s="222"/>
      <c r="H181" s="226">
        <v>1.4530000000000001</v>
      </c>
      <c r="I181" s="227"/>
      <c r="J181" s="222"/>
      <c r="K181" s="222"/>
      <c r="L181" s="228"/>
      <c r="M181" s="229"/>
      <c r="N181" s="230"/>
      <c r="O181" s="230"/>
      <c r="P181" s="230"/>
      <c r="Q181" s="230"/>
      <c r="R181" s="230"/>
      <c r="S181" s="230"/>
      <c r="T181" s="231"/>
      <c r="U181" s="13"/>
      <c r="V181" s="13"/>
      <c r="W181" s="13"/>
      <c r="X181" s="13"/>
      <c r="Y181" s="13"/>
      <c r="Z181" s="13"/>
      <c r="AA181" s="13"/>
      <c r="AB181" s="13"/>
      <c r="AC181" s="13"/>
      <c r="AD181" s="13"/>
      <c r="AE181" s="13"/>
      <c r="AT181" s="232" t="s">
        <v>151</v>
      </c>
      <c r="AU181" s="232" t="s">
        <v>79</v>
      </c>
      <c r="AV181" s="13" t="s">
        <v>79</v>
      </c>
      <c r="AW181" s="13" t="s">
        <v>31</v>
      </c>
      <c r="AX181" s="13" t="s">
        <v>69</v>
      </c>
      <c r="AY181" s="232" t="s">
        <v>140</v>
      </c>
    </row>
    <row r="182" s="13" customFormat="1">
      <c r="A182" s="13"/>
      <c r="B182" s="221"/>
      <c r="C182" s="222"/>
      <c r="D182" s="223" t="s">
        <v>151</v>
      </c>
      <c r="E182" s="224" t="s">
        <v>19</v>
      </c>
      <c r="F182" s="225" t="s">
        <v>289</v>
      </c>
      <c r="G182" s="222"/>
      <c r="H182" s="226">
        <v>2.5739999999999998</v>
      </c>
      <c r="I182" s="227"/>
      <c r="J182" s="222"/>
      <c r="K182" s="222"/>
      <c r="L182" s="228"/>
      <c r="M182" s="229"/>
      <c r="N182" s="230"/>
      <c r="O182" s="230"/>
      <c r="P182" s="230"/>
      <c r="Q182" s="230"/>
      <c r="R182" s="230"/>
      <c r="S182" s="230"/>
      <c r="T182" s="231"/>
      <c r="U182" s="13"/>
      <c r="V182" s="13"/>
      <c r="W182" s="13"/>
      <c r="X182" s="13"/>
      <c r="Y182" s="13"/>
      <c r="Z182" s="13"/>
      <c r="AA182" s="13"/>
      <c r="AB182" s="13"/>
      <c r="AC182" s="13"/>
      <c r="AD182" s="13"/>
      <c r="AE182" s="13"/>
      <c r="AT182" s="232" t="s">
        <v>151</v>
      </c>
      <c r="AU182" s="232" t="s">
        <v>79</v>
      </c>
      <c r="AV182" s="13" t="s">
        <v>79</v>
      </c>
      <c r="AW182" s="13" t="s">
        <v>31</v>
      </c>
      <c r="AX182" s="13" t="s">
        <v>69</v>
      </c>
      <c r="AY182" s="232" t="s">
        <v>140</v>
      </c>
    </row>
    <row r="183" s="13" customFormat="1">
      <c r="A183" s="13"/>
      <c r="B183" s="221"/>
      <c r="C183" s="222"/>
      <c r="D183" s="223" t="s">
        <v>151</v>
      </c>
      <c r="E183" s="224" t="s">
        <v>19</v>
      </c>
      <c r="F183" s="225" t="s">
        <v>290</v>
      </c>
      <c r="G183" s="222"/>
      <c r="H183" s="226">
        <v>2.2160000000000002</v>
      </c>
      <c r="I183" s="227"/>
      <c r="J183" s="222"/>
      <c r="K183" s="222"/>
      <c r="L183" s="228"/>
      <c r="M183" s="229"/>
      <c r="N183" s="230"/>
      <c r="O183" s="230"/>
      <c r="P183" s="230"/>
      <c r="Q183" s="230"/>
      <c r="R183" s="230"/>
      <c r="S183" s="230"/>
      <c r="T183" s="231"/>
      <c r="U183" s="13"/>
      <c r="V183" s="13"/>
      <c r="W183" s="13"/>
      <c r="X183" s="13"/>
      <c r="Y183" s="13"/>
      <c r="Z183" s="13"/>
      <c r="AA183" s="13"/>
      <c r="AB183" s="13"/>
      <c r="AC183" s="13"/>
      <c r="AD183" s="13"/>
      <c r="AE183" s="13"/>
      <c r="AT183" s="232" t="s">
        <v>151</v>
      </c>
      <c r="AU183" s="232" t="s">
        <v>79</v>
      </c>
      <c r="AV183" s="13" t="s">
        <v>79</v>
      </c>
      <c r="AW183" s="13" t="s">
        <v>31</v>
      </c>
      <c r="AX183" s="13" t="s">
        <v>69</v>
      </c>
      <c r="AY183" s="232" t="s">
        <v>140</v>
      </c>
    </row>
    <row r="184" s="13" customFormat="1">
      <c r="A184" s="13"/>
      <c r="B184" s="221"/>
      <c r="C184" s="222"/>
      <c r="D184" s="223" t="s">
        <v>151</v>
      </c>
      <c r="E184" s="224" t="s">
        <v>19</v>
      </c>
      <c r="F184" s="225" t="s">
        <v>291</v>
      </c>
      <c r="G184" s="222"/>
      <c r="H184" s="226">
        <v>2.8050000000000002</v>
      </c>
      <c r="I184" s="227"/>
      <c r="J184" s="222"/>
      <c r="K184" s="222"/>
      <c r="L184" s="228"/>
      <c r="M184" s="229"/>
      <c r="N184" s="230"/>
      <c r="O184" s="230"/>
      <c r="P184" s="230"/>
      <c r="Q184" s="230"/>
      <c r="R184" s="230"/>
      <c r="S184" s="230"/>
      <c r="T184" s="231"/>
      <c r="U184" s="13"/>
      <c r="V184" s="13"/>
      <c r="W184" s="13"/>
      <c r="X184" s="13"/>
      <c r="Y184" s="13"/>
      <c r="Z184" s="13"/>
      <c r="AA184" s="13"/>
      <c r="AB184" s="13"/>
      <c r="AC184" s="13"/>
      <c r="AD184" s="13"/>
      <c r="AE184" s="13"/>
      <c r="AT184" s="232" t="s">
        <v>151</v>
      </c>
      <c r="AU184" s="232" t="s">
        <v>79</v>
      </c>
      <c r="AV184" s="13" t="s">
        <v>79</v>
      </c>
      <c r="AW184" s="13" t="s">
        <v>31</v>
      </c>
      <c r="AX184" s="13" t="s">
        <v>69</v>
      </c>
      <c r="AY184" s="232" t="s">
        <v>140</v>
      </c>
    </row>
    <row r="185" s="13" customFormat="1">
      <c r="A185" s="13"/>
      <c r="B185" s="221"/>
      <c r="C185" s="222"/>
      <c r="D185" s="223" t="s">
        <v>151</v>
      </c>
      <c r="E185" s="224" t="s">
        <v>19</v>
      </c>
      <c r="F185" s="225" t="s">
        <v>292</v>
      </c>
      <c r="G185" s="222"/>
      <c r="H185" s="226">
        <v>10.455</v>
      </c>
      <c r="I185" s="227"/>
      <c r="J185" s="222"/>
      <c r="K185" s="222"/>
      <c r="L185" s="228"/>
      <c r="M185" s="229"/>
      <c r="N185" s="230"/>
      <c r="O185" s="230"/>
      <c r="P185" s="230"/>
      <c r="Q185" s="230"/>
      <c r="R185" s="230"/>
      <c r="S185" s="230"/>
      <c r="T185" s="231"/>
      <c r="U185" s="13"/>
      <c r="V185" s="13"/>
      <c r="W185" s="13"/>
      <c r="X185" s="13"/>
      <c r="Y185" s="13"/>
      <c r="Z185" s="13"/>
      <c r="AA185" s="13"/>
      <c r="AB185" s="13"/>
      <c r="AC185" s="13"/>
      <c r="AD185" s="13"/>
      <c r="AE185" s="13"/>
      <c r="AT185" s="232" t="s">
        <v>151</v>
      </c>
      <c r="AU185" s="232" t="s">
        <v>79</v>
      </c>
      <c r="AV185" s="13" t="s">
        <v>79</v>
      </c>
      <c r="AW185" s="13" t="s">
        <v>31</v>
      </c>
      <c r="AX185" s="13" t="s">
        <v>69</v>
      </c>
      <c r="AY185" s="232" t="s">
        <v>140</v>
      </c>
    </row>
    <row r="186" s="2" customFormat="1" ht="37.8" customHeight="1">
      <c r="A186" s="37"/>
      <c r="B186" s="38"/>
      <c r="C186" s="203" t="s">
        <v>7</v>
      </c>
      <c r="D186" s="203" t="s">
        <v>142</v>
      </c>
      <c r="E186" s="204" t="s">
        <v>293</v>
      </c>
      <c r="F186" s="205" t="s">
        <v>294</v>
      </c>
      <c r="G186" s="206" t="s">
        <v>155</v>
      </c>
      <c r="H186" s="207">
        <v>43.357999999999997</v>
      </c>
      <c r="I186" s="208"/>
      <c r="J186" s="209">
        <f>ROUND(I186*H186,2)</f>
        <v>0</v>
      </c>
      <c r="K186" s="205" t="s">
        <v>146</v>
      </c>
      <c r="L186" s="43"/>
      <c r="M186" s="210" t="s">
        <v>19</v>
      </c>
      <c r="N186" s="211" t="s">
        <v>40</v>
      </c>
      <c r="O186" s="83"/>
      <c r="P186" s="212">
        <f>O186*H186</f>
        <v>0</v>
      </c>
      <c r="Q186" s="212">
        <v>0</v>
      </c>
      <c r="R186" s="212">
        <f>Q186*H186</f>
        <v>0</v>
      </c>
      <c r="S186" s="212">
        <v>0</v>
      </c>
      <c r="T186" s="213">
        <f>S186*H186</f>
        <v>0</v>
      </c>
      <c r="U186" s="37"/>
      <c r="V186" s="37"/>
      <c r="W186" s="37"/>
      <c r="X186" s="37"/>
      <c r="Y186" s="37"/>
      <c r="Z186" s="37"/>
      <c r="AA186" s="37"/>
      <c r="AB186" s="37"/>
      <c r="AC186" s="37"/>
      <c r="AD186" s="37"/>
      <c r="AE186" s="37"/>
      <c r="AR186" s="214" t="s">
        <v>147</v>
      </c>
      <c r="AT186" s="214" t="s">
        <v>142</v>
      </c>
      <c r="AU186" s="214" t="s">
        <v>79</v>
      </c>
      <c r="AY186" s="16" t="s">
        <v>140</v>
      </c>
      <c r="BE186" s="215">
        <f>IF(N186="základní",J186,0)</f>
        <v>0</v>
      </c>
      <c r="BF186" s="215">
        <f>IF(N186="snížená",J186,0)</f>
        <v>0</v>
      </c>
      <c r="BG186" s="215">
        <f>IF(N186="zákl. přenesená",J186,0)</f>
        <v>0</v>
      </c>
      <c r="BH186" s="215">
        <f>IF(N186="sníž. přenesená",J186,0)</f>
        <v>0</v>
      </c>
      <c r="BI186" s="215">
        <f>IF(N186="nulová",J186,0)</f>
        <v>0</v>
      </c>
      <c r="BJ186" s="16" t="s">
        <v>77</v>
      </c>
      <c r="BK186" s="215">
        <f>ROUND(I186*H186,2)</f>
        <v>0</v>
      </c>
      <c r="BL186" s="16" t="s">
        <v>147</v>
      </c>
      <c r="BM186" s="214" t="s">
        <v>295</v>
      </c>
    </row>
    <row r="187" s="2" customFormat="1">
      <c r="A187" s="37"/>
      <c r="B187" s="38"/>
      <c r="C187" s="39"/>
      <c r="D187" s="216" t="s">
        <v>149</v>
      </c>
      <c r="E187" s="39"/>
      <c r="F187" s="217" t="s">
        <v>296</v>
      </c>
      <c r="G187" s="39"/>
      <c r="H187" s="39"/>
      <c r="I187" s="218"/>
      <c r="J187" s="39"/>
      <c r="K187" s="39"/>
      <c r="L187" s="43"/>
      <c r="M187" s="219"/>
      <c r="N187" s="220"/>
      <c r="O187" s="83"/>
      <c r="P187" s="83"/>
      <c r="Q187" s="83"/>
      <c r="R187" s="83"/>
      <c r="S187" s="83"/>
      <c r="T187" s="84"/>
      <c r="U187" s="37"/>
      <c r="V187" s="37"/>
      <c r="W187" s="37"/>
      <c r="X187" s="37"/>
      <c r="Y187" s="37"/>
      <c r="Z187" s="37"/>
      <c r="AA187" s="37"/>
      <c r="AB187" s="37"/>
      <c r="AC187" s="37"/>
      <c r="AD187" s="37"/>
      <c r="AE187" s="37"/>
      <c r="AT187" s="16" t="s">
        <v>149</v>
      </c>
      <c r="AU187" s="16" t="s">
        <v>79</v>
      </c>
    </row>
    <row r="188" s="2" customFormat="1" ht="33" customHeight="1">
      <c r="A188" s="37"/>
      <c r="B188" s="38"/>
      <c r="C188" s="203" t="s">
        <v>297</v>
      </c>
      <c r="D188" s="203" t="s">
        <v>142</v>
      </c>
      <c r="E188" s="204" t="s">
        <v>298</v>
      </c>
      <c r="F188" s="205" t="s">
        <v>299</v>
      </c>
      <c r="G188" s="206" t="s">
        <v>155</v>
      </c>
      <c r="H188" s="207">
        <v>12.882</v>
      </c>
      <c r="I188" s="208"/>
      <c r="J188" s="209">
        <f>ROUND(I188*H188,2)</f>
        <v>0</v>
      </c>
      <c r="K188" s="205" t="s">
        <v>146</v>
      </c>
      <c r="L188" s="43"/>
      <c r="M188" s="210" t="s">
        <v>19</v>
      </c>
      <c r="N188" s="211" t="s">
        <v>40</v>
      </c>
      <c r="O188" s="83"/>
      <c r="P188" s="212">
        <f>O188*H188</f>
        <v>0</v>
      </c>
      <c r="Q188" s="212">
        <v>0.0065799999999999999</v>
      </c>
      <c r="R188" s="212">
        <f>Q188*H188</f>
        <v>0.084763560000000002</v>
      </c>
      <c r="S188" s="212">
        <v>0</v>
      </c>
      <c r="T188" s="213">
        <f>S188*H188</f>
        <v>0</v>
      </c>
      <c r="U188" s="37"/>
      <c r="V188" s="37"/>
      <c r="W188" s="37"/>
      <c r="X188" s="37"/>
      <c r="Y188" s="37"/>
      <c r="Z188" s="37"/>
      <c r="AA188" s="37"/>
      <c r="AB188" s="37"/>
      <c r="AC188" s="37"/>
      <c r="AD188" s="37"/>
      <c r="AE188" s="37"/>
      <c r="AR188" s="214" t="s">
        <v>147</v>
      </c>
      <c r="AT188" s="214" t="s">
        <v>142</v>
      </c>
      <c r="AU188" s="214" t="s">
        <v>79</v>
      </c>
      <c r="AY188" s="16" t="s">
        <v>140</v>
      </c>
      <c r="BE188" s="215">
        <f>IF(N188="základní",J188,0)</f>
        <v>0</v>
      </c>
      <c r="BF188" s="215">
        <f>IF(N188="snížená",J188,0)</f>
        <v>0</v>
      </c>
      <c r="BG188" s="215">
        <f>IF(N188="zákl. přenesená",J188,0)</f>
        <v>0</v>
      </c>
      <c r="BH188" s="215">
        <f>IF(N188="sníž. přenesená",J188,0)</f>
        <v>0</v>
      </c>
      <c r="BI188" s="215">
        <f>IF(N188="nulová",J188,0)</f>
        <v>0</v>
      </c>
      <c r="BJ188" s="16" t="s">
        <v>77</v>
      </c>
      <c r="BK188" s="215">
        <f>ROUND(I188*H188,2)</f>
        <v>0</v>
      </c>
      <c r="BL188" s="16" t="s">
        <v>147</v>
      </c>
      <c r="BM188" s="214" t="s">
        <v>300</v>
      </c>
    </row>
    <row r="189" s="2" customFormat="1">
      <c r="A189" s="37"/>
      <c r="B189" s="38"/>
      <c r="C189" s="39"/>
      <c r="D189" s="216" t="s">
        <v>149</v>
      </c>
      <c r="E189" s="39"/>
      <c r="F189" s="217" t="s">
        <v>301</v>
      </c>
      <c r="G189" s="39"/>
      <c r="H189" s="39"/>
      <c r="I189" s="218"/>
      <c r="J189" s="39"/>
      <c r="K189" s="39"/>
      <c r="L189" s="43"/>
      <c r="M189" s="219"/>
      <c r="N189" s="220"/>
      <c r="O189" s="83"/>
      <c r="P189" s="83"/>
      <c r="Q189" s="83"/>
      <c r="R189" s="83"/>
      <c r="S189" s="83"/>
      <c r="T189" s="84"/>
      <c r="U189" s="37"/>
      <c r="V189" s="37"/>
      <c r="W189" s="37"/>
      <c r="X189" s="37"/>
      <c r="Y189" s="37"/>
      <c r="Z189" s="37"/>
      <c r="AA189" s="37"/>
      <c r="AB189" s="37"/>
      <c r="AC189" s="37"/>
      <c r="AD189" s="37"/>
      <c r="AE189" s="37"/>
      <c r="AT189" s="16" t="s">
        <v>149</v>
      </c>
      <c r="AU189" s="16" t="s">
        <v>79</v>
      </c>
    </row>
    <row r="190" s="13" customFormat="1">
      <c r="A190" s="13"/>
      <c r="B190" s="221"/>
      <c r="C190" s="222"/>
      <c r="D190" s="223" t="s">
        <v>151</v>
      </c>
      <c r="E190" s="224" t="s">
        <v>19</v>
      </c>
      <c r="F190" s="225" t="s">
        <v>302</v>
      </c>
      <c r="G190" s="222"/>
      <c r="H190" s="226">
        <v>2.5409999999999999</v>
      </c>
      <c r="I190" s="227"/>
      <c r="J190" s="222"/>
      <c r="K190" s="222"/>
      <c r="L190" s="228"/>
      <c r="M190" s="229"/>
      <c r="N190" s="230"/>
      <c r="O190" s="230"/>
      <c r="P190" s="230"/>
      <c r="Q190" s="230"/>
      <c r="R190" s="230"/>
      <c r="S190" s="230"/>
      <c r="T190" s="231"/>
      <c r="U190" s="13"/>
      <c r="V190" s="13"/>
      <c r="W190" s="13"/>
      <c r="X190" s="13"/>
      <c r="Y190" s="13"/>
      <c r="Z190" s="13"/>
      <c r="AA190" s="13"/>
      <c r="AB190" s="13"/>
      <c r="AC190" s="13"/>
      <c r="AD190" s="13"/>
      <c r="AE190" s="13"/>
      <c r="AT190" s="232" t="s">
        <v>151</v>
      </c>
      <c r="AU190" s="232" t="s">
        <v>79</v>
      </c>
      <c r="AV190" s="13" t="s">
        <v>79</v>
      </c>
      <c r="AW190" s="13" t="s">
        <v>31</v>
      </c>
      <c r="AX190" s="13" t="s">
        <v>69</v>
      </c>
      <c r="AY190" s="232" t="s">
        <v>140</v>
      </c>
    </row>
    <row r="191" s="13" customFormat="1">
      <c r="A191" s="13"/>
      <c r="B191" s="221"/>
      <c r="C191" s="222"/>
      <c r="D191" s="223" t="s">
        <v>151</v>
      </c>
      <c r="E191" s="224" t="s">
        <v>19</v>
      </c>
      <c r="F191" s="225" t="s">
        <v>303</v>
      </c>
      <c r="G191" s="222"/>
      <c r="H191" s="226">
        <v>1.452</v>
      </c>
      <c r="I191" s="227"/>
      <c r="J191" s="222"/>
      <c r="K191" s="222"/>
      <c r="L191" s="228"/>
      <c r="M191" s="229"/>
      <c r="N191" s="230"/>
      <c r="O191" s="230"/>
      <c r="P191" s="230"/>
      <c r="Q191" s="230"/>
      <c r="R191" s="230"/>
      <c r="S191" s="230"/>
      <c r="T191" s="231"/>
      <c r="U191" s="13"/>
      <c r="V191" s="13"/>
      <c r="W191" s="13"/>
      <c r="X191" s="13"/>
      <c r="Y191" s="13"/>
      <c r="Z191" s="13"/>
      <c r="AA191" s="13"/>
      <c r="AB191" s="13"/>
      <c r="AC191" s="13"/>
      <c r="AD191" s="13"/>
      <c r="AE191" s="13"/>
      <c r="AT191" s="232" t="s">
        <v>151</v>
      </c>
      <c r="AU191" s="232" t="s">
        <v>79</v>
      </c>
      <c r="AV191" s="13" t="s">
        <v>79</v>
      </c>
      <c r="AW191" s="13" t="s">
        <v>31</v>
      </c>
      <c r="AX191" s="13" t="s">
        <v>69</v>
      </c>
      <c r="AY191" s="232" t="s">
        <v>140</v>
      </c>
    </row>
    <row r="192" s="13" customFormat="1">
      <c r="A192" s="13"/>
      <c r="B192" s="221"/>
      <c r="C192" s="222"/>
      <c r="D192" s="223" t="s">
        <v>151</v>
      </c>
      <c r="E192" s="224" t="s">
        <v>19</v>
      </c>
      <c r="F192" s="225" t="s">
        <v>304</v>
      </c>
      <c r="G192" s="222"/>
      <c r="H192" s="226">
        <v>2.5409999999999999</v>
      </c>
      <c r="I192" s="227"/>
      <c r="J192" s="222"/>
      <c r="K192" s="222"/>
      <c r="L192" s="228"/>
      <c r="M192" s="229"/>
      <c r="N192" s="230"/>
      <c r="O192" s="230"/>
      <c r="P192" s="230"/>
      <c r="Q192" s="230"/>
      <c r="R192" s="230"/>
      <c r="S192" s="230"/>
      <c r="T192" s="231"/>
      <c r="U192" s="13"/>
      <c r="V192" s="13"/>
      <c r="W192" s="13"/>
      <c r="X192" s="13"/>
      <c r="Y192" s="13"/>
      <c r="Z192" s="13"/>
      <c r="AA192" s="13"/>
      <c r="AB192" s="13"/>
      <c r="AC192" s="13"/>
      <c r="AD192" s="13"/>
      <c r="AE192" s="13"/>
      <c r="AT192" s="232" t="s">
        <v>151</v>
      </c>
      <c r="AU192" s="232" t="s">
        <v>79</v>
      </c>
      <c r="AV192" s="13" t="s">
        <v>79</v>
      </c>
      <c r="AW192" s="13" t="s">
        <v>31</v>
      </c>
      <c r="AX192" s="13" t="s">
        <v>69</v>
      </c>
      <c r="AY192" s="232" t="s">
        <v>140</v>
      </c>
    </row>
    <row r="193" s="13" customFormat="1">
      <c r="A193" s="13"/>
      <c r="B193" s="221"/>
      <c r="C193" s="222"/>
      <c r="D193" s="223" t="s">
        <v>151</v>
      </c>
      <c r="E193" s="224" t="s">
        <v>19</v>
      </c>
      <c r="F193" s="225" t="s">
        <v>305</v>
      </c>
      <c r="G193" s="222"/>
      <c r="H193" s="226">
        <v>1.4610000000000001</v>
      </c>
      <c r="I193" s="227"/>
      <c r="J193" s="222"/>
      <c r="K193" s="222"/>
      <c r="L193" s="228"/>
      <c r="M193" s="229"/>
      <c r="N193" s="230"/>
      <c r="O193" s="230"/>
      <c r="P193" s="230"/>
      <c r="Q193" s="230"/>
      <c r="R193" s="230"/>
      <c r="S193" s="230"/>
      <c r="T193" s="231"/>
      <c r="U193" s="13"/>
      <c r="V193" s="13"/>
      <c r="W193" s="13"/>
      <c r="X193" s="13"/>
      <c r="Y193" s="13"/>
      <c r="Z193" s="13"/>
      <c r="AA193" s="13"/>
      <c r="AB193" s="13"/>
      <c r="AC193" s="13"/>
      <c r="AD193" s="13"/>
      <c r="AE193" s="13"/>
      <c r="AT193" s="232" t="s">
        <v>151</v>
      </c>
      <c r="AU193" s="232" t="s">
        <v>79</v>
      </c>
      <c r="AV193" s="13" t="s">
        <v>79</v>
      </c>
      <c r="AW193" s="13" t="s">
        <v>31</v>
      </c>
      <c r="AX193" s="13" t="s">
        <v>69</v>
      </c>
      <c r="AY193" s="232" t="s">
        <v>140</v>
      </c>
    </row>
    <row r="194" s="13" customFormat="1">
      <c r="A194" s="13"/>
      <c r="B194" s="221"/>
      <c r="C194" s="222"/>
      <c r="D194" s="223" t="s">
        <v>151</v>
      </c>
      <c r="E194" s="224" t="s">
        <v>19</v>
      </c>
      <c r="F194" s="225" t="s">
        <v>306</v>
      </c>
      <c r="G194" s="222"/>
      <c r="H194" s="226">
        <v>2.331</v>
      </c>
      <c r="I194" s="227"/>
      <c r="J194" s="222"/>
      <c r="K194" s="222"/>
      <c r="L194" s="228"/>
      <c r="M194" s="229"/>
      <c r="N194" s="230"/>
      <c r="O194" s="230"/>
      <c r="P194" s="230"/>
      <c r="Q194" s="230"/>
      <c r="R194" s="230"/>
      <c r="S194" s="230"/>
      <c r="T194" s="231"/>
      <c r="U194" s="13"/>
      <c r="V194" s="13"/>
      <c r="W194" s="13"/>
      <c r="X194" s="13"/>
      <c r="Y194" s="13"/>
      <c r="Z194" s="13"/>
      <c r="AA194" s="13"/>
      <c r="AB194" s="13"/>
      <c r="AC194" s="13"/>
      <c r="AD194" s="13"/>
      <c r="AE194" s="13"/>
      <c r="AT194" s="232" t="s">
        <v>151</v>
      </c>
      <c r="AU194" s="232" t="s">
        <v>79</v>
      </c>
      <c r="AV194" s="13" t="s">
        <v>79</v>
      </c>
      <c r="AW194" s="13" t="s">
        <v>31</v>
      </c>
      <c r="AX194" s="13" t="s">
        <v>69</v>
      </c>
      <c r="AY194" s="232" t="s">
        <v>140</v>
      </c>
    </row>
    <row r="195" s="13" customFormat="1">
      <c r="A195" s="13"/>
      <c r="B195" s="221"/>
      <c r="C195" s="222"/>
      <c r="D195" s="223" t="s">
        <v>151</v>
      </c>
      <c r="E195" s="224" t="s">
        <v>19</v>
      </c>
      <c r="F195" s="225" t="s">
        <v>307</v>
      </c>
      <c r="G195" s="222"/>
      <c r="H195" s="226">
        <v>2.556</v>
      </c>
      <c r="I195" s="227"/>
      <c r="J195" s="222"/>
      <c r="K195" s="222"/>
      <c r="L195" s="228"/>
      <c r="M195" s="229"/>
      <c r="N195" s="230"/>
      <c r="O195" s="230"/>
      <c r="P195" s="230"/>
      <c r="Q195" s="230"/>
      <c r="R195" s="230"/>
      <c r="S195" s="230"/>
      <c r="T195" s="231"/>
      <c r="U195" s="13"/>
      <c r="V195" s="13"/>
      <c r="W195" s="13"/>
      <c r="X195" s="13"/>
      <c r="Y195" s="13"/>
      <c r="Z195" s="13"/>
      <c r="AA195" s="13"/>
      <c r="AB195" s="13"/>
      <c r="AC195" s="13"/>
      <c r="AD195" s="13"/>
      <c r="AE195" s="13"/>
      <c r="AT195" s="232" t="s">
        <v>151</v>
      </c>
      <c r="AU195" s="232" t="s">
        <v>79</v>
      </c>
      <c r="AV195" s="13" t="s">
        <v>79</v>
      </c>
      <c r="AW195" s="13" t="s">
        <v>31</v>
      </c>
      <c r="AX195" s="13" t="s">
        <v>69</v>
      </c>
      <c r="AY195" s="232" t="s">
        <v>140</v>
      </c>
    </row>
    <row r="196" s="2" customFormat="1" ht="33" customHeight="1">
      <c r="A196" s="37"/>
      <c r="B196" s="38"/>
      <c r="C196" s="203" t="s">
        <v>308</v>
      </c>
      <c r="D196" s="203" t="s">
        <v>142</v>
      </c>
      <c r="E196" s="204" t="s">
        <v>309</v>
      </c>
      <c r="F196" s="205" t="s">
        <v>310</v>
      </c>
      <c r="G196" s="206" t="s">
        <v>155</v>
      </c>
      <c r="H196" s="207">
        <v>12.882</v>
      </c>
      <c r="I196" s="208"/>
      <c r="J196" s="209">
        <f>ROUND(I196*H196,2)</f>
        <v>0</v>
      </c>
      <c r="K196" s="205" t="s">
        <v>146</v>
      </c>
      <c r="L196" s="43"/>
      <c r="M196" s="210" t="s">
        <v>19</v>
      </c>
      <c r="N196" s="211" t="s">
        <v>40</v>
      </c>
      <c r="O196" s="83"/>
      <c r="P196" s="212">
        <f>O196*H196</f>
        <v>0</v>
      </c>
      <c r="Q196" s="212">
        <v>0</v>
      </c>
      <c r="R196" s="212">
        <f>Q196*H196</f>
        <v>0</v>
      </c>
      <c r="S196" s="212">
        <v>0</v>
      </c>
      <c r="T196" s="213">
        <f>S196*H196</f>
        <v>0</v>
      </c>
      <c r="U196" s="37"/>
      <c r="V196" s="37"/>
      <c r="W196" s="37"/>
      <c r="X196" s="37"/>
      <c r="Y196" s="37"/>
      <c r="Z196" s="37"/>
      <c r="AA196" s="37"/>
      <c r="AB196" s="37"/>
      <c r="AC196" s="37"/>
      <c r="AD196" s="37"/>
      <c r="AE196" s="37"/>
      <c r="AR196" s="214" t="s">
        <v>147</v>
      </c>
      <c r="AT196" s="214" t="s">
        <v>142</v>
      </c>
      <c r="AU196" s="214" t="s">
        <v>79</v>
      </c>
      <c r="AY196" s="16" t="s">
        <v>140</v>
      </c>
      <c r="BE196" s="215">
        <f>IF(N196="základní",J196,0)</f>
        <v>0</v>
      </c>
      <c r="BF196" s="215">
        <f>IF(N196="snížená",J196,0)</f>
        <v>0</v>
      </c>
      <c r="BG196" s="215">
        <f>IF(N196="zákl. přenesená",J196,0)</f>
        <v>0</v>
      </c>
      <c r="BH196" s="215">
        <f>IF(N196="sníž. přenesená",J196,0)</f>
        <v>0</v>
      </c>
      <c r="BI196" s="215">
        <f>IF(N196="nulová",J196,0)</f>
        <v>0</v>
      </c>
      <c r="BJ196" s="16" t="s">
        <v>77</v>
      </c>
      <c r="BK196" s="215">
        <f>ROUND(I196*H196,2)</f>
        <v>0</v>
      </c>
      <c r="BL196" s="16" t="s">
        <v>147</v>
      </c>
      <c r="BM196" s="214" t="s">
        <v>311</v>
      </c>
    </row>
    <row r="197" s="2" customFormat="1">
      <c r="A197" s="37"/>
      <c r="B197" s="38"/>
      <c r="C197" s="39"/>
      <c r="D197" s="216" t="s">
        <v>149</v>
      </c>
      <c r="E197" s="39"/>
      <c r="F197" s="217" t="s">
        <v>312</v>
      </c>
      <c r="G197" s="39"/>
      <c r="H197" s="39"/>
      <c r="I197" s="218"/>
      <c r="J197" s="39"/>
      <c r="K197" s="39"/>
      <c r="L197" s="43"/>
      <c r="M197" s="219"/>
      <c r="N197" s="220"/>
      <c r="O197" s="83"/>
      <c r="P197" s="83"/>
      <c r="Q197" s="83"/>
      <c r="R197" s="83"/>
      <c r="S197" s="83"/>
      <c r="T197" s="84"/>
      <c r="U197" s="37"/>
      <c r="V197" s="37"/>
      <c r="W197" s="37"/>
      <c r="X197" s="37"/>
      <c r="Y197" s="37"/>
      <c r="Z197" s="37"/>
      <c r="AA197" s="37"/>
      <c r="AB197" s="37"/>
      <c r="AC197" s="37"/>
      <c r="AD197" s="37"/>
      <c r="AE197" s="37"/>
      <c r="AT197" s="16" t="s">
        <v>149</v>
      </c>
      <c r="AU197" s="16" t="s">
        <v>79</v>
      </c>
    </row>
    <row r="198" s="12" customFormat="1" ht="22.8" customHeight="1">
      <c r="A198" s="12"/>
      <c r="B198" s="187"/>
      <c r="C198" s="188"/>
      <c r="D198" s="189" t="s">
        <v>68</v>
      </c>
      <c r="E198" s="201" t="s">
        <v>177</v>
      </c>
      <c r="F198" s="201" t="s">
        <v>313</v>
      </c>
      <c r="G198" s="188"/>
      <c r="H198" s="188"/>
      <c r="I198" s="191"/>
      <c r="J198" s="202">
        <f>BK198</f>
        <v>0</v>
      </c>
      <c r="K198" s="188"/>
      <c r="L198" s="193"/>
      <c r="M198" s="194"/>
      <c r="N198" s="195"/>
      <c r="O198" s="195"/>
      <c r="P198" s="196">
        <f>SUM(P199:P237)</f>
        <v>0</v>
      </c>
      <c r="Q198" s="195"/>
      <c r="R198" s="196">
        <f>SUM(R199:R237)</f>
        <v>10.02119338</v>
      </c>
      <c r="S198" s="195"/>
      <c r="T198" s="197">
        <f>SUM(T199:T237)</f>
        <v>0</v>
      </c>
      <c r="U198" s="12"/>
      <c r="V198" s="12"/>
      <c r="W198" s="12"/>
      <c r="X198" s="12"/>
      <c r="Y198" s="12"/>
      <c r="Z198" s="12"/>
      <c r="AA198" s="12"/>
      <c r="AB198" s="12"/>
      <c r="AC198" s="12"/>
      <c r="AD198" s="12"/>
      <c r="AE198" s="12"/>
      <c r="AR198" s="198" t="s">
        <v>77</v>
      </c>
      <c r="AT198" s="199" t="s">
        <v>68</v>
      </c>
      <c r="AU198" s="199" t="s">
        <v>77</v>
      </c>
      <c r="AY198" s="198" t="s">
        <v>140</v>
      </c>
      <c r="BK198" s="200">
        <f>SUM(BK199:BK237)</f>
        <v>0</v>
      </c>
    </row>
    <row r="199" s="2" customFormat="1" ht="37.8" customHeight="1">
      <c r="A199" s="37"/>
      <c r="B199" s="38"/>
      <c r="C199" s="203" t="s">
        <v>314</v>
      </c>
      <c r="D199" s="203" t="s">
        <v>142</v>
      </c>
      <c r="E199" s="204" t="s">
        <v>315</v>
      </c>
      <c r="F199" s="205" t="s">
        <v>316</v>
      </c>
      <c r="G199" s="206" t="s">
        <v>155</v>
      </c>
      <c r="H199" s="207">
        <v>43.357999999999997</v>
      </c>
      <c r="I199" s="208"/>
      <c r="J199" s="209">
        <f>ROUND(I199*H199,2)</f>
        <v>0</v>
      </c>
      <c r="K199" s="205" t="s">
        <v>146</v>
      </c>
      <c r="L199" s="43"/>
      <c r="M199" s="210" t="s">
        <v>19</v>
      </c>
      <c r="N199" s="211" t="s">
        <v>40</v>
      </c>
      <c r="O199" s="83"/>
      <c r="P199" s="212">
        <f>O199*H199</f>
        <v>0</v>
      </c>
      <c r="Q199" s="212">
        <v>0.0014</v>
      </c>
      <c r="R199" s="212">
        <f>Q199*H199</f>
        <v>0.060701199999999997</v>
      </c>
      <c r="S199" s="212">
        <v>0</v>
      </c>
      <c r="T199" s="213">
        <f>S199*H199</f>
        <v>0</v>
      </c>
      <c r="U199" s="37"/>
      <c r="V199" s="37"/>
      <c r="W199" s="37"/>
      <c r="X199" s="37"/>
      <c r="Y199" s="37"/>
      <c r="Z199" s="37"/>
      <c r="AA199" s="37"/>
      <c r="AB199" s="37"/>
      <c r="AC199" s="37"/>
      <c r="AD199" s="37"/>
      <c r="AE199" s="37"/>
      <c r="AR199" s="214" t="s">
        <v>147</v>
      </c>
      <c r="AT199" s="214" t="s">
        <v>142</v>
      </c>
      <c r="AU199" s="214" t="s">
        <v>79</v>
      </c>
      <c r="AY199" s="16" t="s">
        <v>140</v>
      </c>
      <c r="BE199" s="215">
        <f>IF(N199="základní",J199,0)</f>
        <v>0</v>
      </c>
      <c r="BF199" s="215">
        <f>IF(N199="snížená",J199,0)</f>
        <v>0</v>
      </c>
      <c r="BG199" s="215">
        <f>IF(N199="zákl. přenesená",J199,0)</f>
        <v>0</v>
      </c>
      <c r="BH199" s="215">
        <f>IF(N199="sníž. přenesená",J199,0)</f>
        <v>0</v>
      </c>
      <c r="BI199" s="215">
        <f>IF(N199="nulová",J199,0)</f>
        <v>0</v>
      </c>
      <c r="BJ199" s="16" t="s">
        <v>77</v>
      </c>
      <c r="BK199" s="215">
        <f>ROUND(I199*H199,2)</f>
        <v>0</v>
      </c>
      <c r="BL199" s="16" t="s">
        <v>147</v>
      </c>
      <c r="BM199" s="214" t="s">
        <v>317</v>
      </c>
    </row>
    <row r="200" s="2" customFormat="1">
      <c r="A200" s="37"/>
      <c r="B200" s="38"/>
      <c r="C200" s="39"/>
      <c r="D200" s="216" t="s">
        <v>149</v>
      </c>
      <c r="E200" s="39"/>
      <c r="F200" s="217" t="s">
        <v>318</v>
      </c>
      <c r="G200" s="39"/>
      <c r="H200" s="39"/>
      <c r="I200" s="218"/>
      <c r="J200" s="39"/>
      <c r="K200" s="39"/>
      <c r="L200" s="43"/>
      <c r="M200" s="219"/>
      <c r="N200" s="220"/>
      <c r="O200" s="83"/>
      <c r="P200" s="83"/>
      <c r="Q200" s="83"/>
      <c r="R200" s="83"/>
      <c r="S200" s="83"/>
      <c r="T200" s="84"/>
      <c r="U200" s="37"/>
      <c r="V200" s="37"/>
      <c r="W200" s="37"/>
      <c r="X200" s="37"/>
      <c r="Y200" s="37"/>
      <c r="Z200" s="37"/>
      <c r="AA200" s="37"/>
      <c r="AB200" s="37"/>
      <c r="AC200" s="37"/>
      <c r="AD200" s="37"/>
      <c r="AE200" s="37"/>
      <c r="AT200" s="16" t="s">
        <v>149</v>
      </c>
      <c r="AU200" s="16" t="s">
        <v>79</v>
      </c>
    </row>
    <row r="201" s="2" customFormat="1" ht="37.8" customHeight="1">
      <c r="A201" s="37"/>
      <c r="B201" s="38"/>
      <c r="C201" s="203" t="s">
        <v>319</v>
      </c>
      <c r="D201" s="203" t="s">
        <v>142</v>
      </c>
      <c r="E201" s="204" t="s">
        <v>320</v>
      </c>
      <c r="F201" s="205" t="s">
        <v>321</v>
      </c>
      <c r="G201" s="206" t="s">
        <v>155</v>
      </c>
      <c r="H201" s="207">
        <v>43.357999999999997</v>
      </c>
      <c r="I201" s="208"/>
      <c r="J201" s="209">
        <f>ROUND(I201*H201,2)</f>
        <v>0</v>
      </c>
      <c r="K201" s="205" t="s">
        <v>146</v>
      </c>
      <c r="L201" s="43"/>
      <c r="M201" s="210" t="s">
        <v>19</v>
      </c>
      <c r="N201" s="211" t="s">
        <v>40</v>
      </c>
      <c r="O201" s="83"/>
      <c r="P201" s="212">
        <f>O201*H201</f>
        <v>0</v>
      </c>
      <c r="Q201" s="212">
        <v>0.015400000000000001</v>
      </c>
      <c r="R201" s="212">
        <f>Q201*H201</f>
        <v>0.66771320000000001</v>
      </c>
      <c r="S201" s="212">
        <v>0</v>
      </c>
      <c r="T201" s="213">
        <f>S201*H201</f>
        <v>0</v>
      </c>
      <c r="U201" s="37"/>
      <c r="V201" s="37"/>
      <c r="W201" s="37"/>
      <c r="X201" s="37"/>
      <c r="Y201" s="37"/>
      <c r="Z201" s="37"/>
      <c r="AA201" s="37"/>
      <c r="AB201" s="37"/>
      <c r="AC201" s="37"/>
      <c r="AD201" s="37"/>
      <c r="AE201" s="37"/>
      <c r="AR201" s="214" t="s">
        <v>147</v>
      </c>
      <c r="AT201" s="214" t="s">
        <v>142</v>
      </c>
      <c r="AU201" s="214" t="s">
        <v>79</v>
      </c>
      <c r="AY201" s="16" t="s">
        <v>140</v>
      </c>
      <c r="BE201" s="215">
        <f>IF(N201="základní",J201,0)</f>
        <v>0</v>
      </c>
      <c r="BF201" s="215">
        <f>IF(N201="snížená",J201,0)</f>
        <v>0</v>
      </c>
      <c r="BG201" s="215">
        <f>IF(N201="zákl. přenesená",J201,0)</f>
        <v>0</v>
      </c>
      <c r="BH201" s="215">
        <f>IF(N201="sníž. přenesená",J201,0)</f>
        <v>0</v>
      </c>
      <c r="BI201" s="215">
        <f>IF(N201="nulová",J201,0)</f>
        <v>0</v>
      </c>
      <c r="BJ201" s="16" t="s">
        <v>77</v>
      </c>
      <c r="BK201" s="215">
        <f>ROUND(I201*H201,2)</f>
        <v>0</v>
      </c>
      <c r="BL201" s="16" t="s">
        <v>147</v>
      </c>
      <c r="BM201" s="214" t="s">
        <v>322</v>
      </c>
    </row>
    <row r="202" s="2" customFormat="1">
      <c r="A202" s="37"/>
      <c r="B202" s="38"/>
      <c r="C202" s="39"/>
      <c r="D202" s="216" t="s">
        <v>149</v>
      </c>
      <c r="E202" s="39"/>
      <c r="F202" s="217" t="s">
        <v>323</v>
      </c>
      <c r="G202" s="39"/>
      <c r="H202" s="39"/>
      <c r="I202" s="218"/>
      <c r="J202" s="39"/>
      <c r="K202" s="39"/>
      <c r="L202" s="43"/>
      <c r="M202" s="219"/>
      <c r="N202" s="220"/>
      <c r="O202" s="83"/>
      <c r="P202" s="83"/>
      <c r="Q202" s="83"/>
      <c r="R202" s="83"/>
      <c r="S202" s="83"/>
      <c r="T202" s="84"/>
      <c r="U202" s="37"/>
      <c r="V202" s="37"/>
      <c r="W202" s="37"/>
      <c r="X202" s="37"/>
      <c r="Y202" s="37"/>
      <c r="Z202" s="37"/>
      <c r="AA202" s="37"/>
      <c r="AB202" s="37"/>
      <c r="AC202" s="37"/>
      <c r="AD202" s="37"/>
      <c r="AE202" s="37"/>
      <c r="AT202" s="16" t="s">
        <v>149</v>
      </c>
      <c r="AU202" s="16" t="s">
        <v>79</v>
      </c>
    </row>
    <row r="203" s="13" customFormat="1">
      <c r="A203" s="13"/>
      <c r="B203" s="221"/>
      <c r="C203" s="222"/>
      <c r="D203" s="223" t="s">
        <v>151</v>
      </c>
      <c r="E203" s="224" t="s">
        <v>19</v>
      </c>
      <c r="F203" s="225" t="s">
        <v>281</v>
      </c>
      <c r="G203" s="222"/>
      <c r="H203" s="226">
        <v>2.8050000000000002</v>
      </c>
      <c r="I203" s="227"/>
      <c r="J203" s="222"/>
      <c r="K203" s="222"/>
      <c r="L203" s="228"/>
      <c r="M203" s="229"/>
      <c r="N203" s="230"/>
      <c r="O203" s="230"/>
      <c r="P203" s="230"/>
      <c r="Q203" s="230"/>
      <c r="R203" s="230"/>
      <c r="S203" s="230"/>
      <c r="T203" s="231"/>
      <c r="U203" s="13"/>
      <c r="V203" s="13"/>
      <c r="W203" s="13"/>
      <c r="X203" s="13"/>
      <c r="Y203" s="13"/>
      <c r="Z203" s="13"/>
      <c r="AA203" s="13"/>
      <c r="AB203" s="13"/>
      <c r="AC203" s="13"/>
      <c r="AD203" s="13"/>
      <c r="AE203" s="13"/>
      <c r="AT203" s="232" t="s">
        <v>151</v>
      </c>
      <c r="AU203" s="232" t="s">
        <v>79</v>
      </c>
      <c r="AV203" s="13" t="s">
        <v>79</v>
      </c>
      <c r="AW203" s="13" t="s">
        <v>31</v>
      </c>
      <c r="AX203" s="13" t="s">
        <v>69</v>
      </c>
      <c r="AY203" s="232" t="s">
        <v>140</v>
      </c>
    </row>
    <row r="204" s="13" customFormat="1">
      <c r="A204" s="13"/>
      <c r="B204" s="221"/>
      <c r="C204" s="222"/>
      <c r="D204" s="223" t="s">
        <v>151</v>
      </c>
      <c r="E204" s="224" t="s">
        <v>19</v>
      </c>
      <c r="F204" s="225" t="s">
        <v>282</v>
      </c>
      <c r="G204" s="222"/>
      <c r="H204" s="226">
        <v>1.6950000000000001</v>
      </c>
      <c r="I204" s="227"/>
      <c r="J204" s="222"/>
      <c r="K204" s="222"/>
      <c r="L204" s="228"/>
      <c r="M204" s="229"/>
      <c r="N204" s="230"/>
      <c r="O204" s="230"/>
      <c r="P204" s="230"/>
      <c r="Q204" s="230"/>
      <c r="R204" s="230"/>
      <c r="S204" s="230"/>
      <c r="T204" s="231"/>
      <c r="U204" s="13"/>
      <c r="V204" s="13"/>
      <c r="W204" s="13"/>
      <c r="X204" s="13"/>
      <c r="Y204" s="13"/>
      <c r="Z204" s="13"/>
      <c r="AA204" s="13"/>
      <c r="AB204" s="13"/>
      <c r="AC204" s="13"/>
      <c r="AD204" s="13"/>
      <c r="AE204" s="13"/>
      <c r="AT204" s="232" t="s">
        <v>151</v>
      </c>
      <c r="AU204" s="232" t="s">
        <v>79</v>
      </c>
      <c r="AV204" s="13" t="s">
        <v>79</v>
      </c>
      <c r="AW204" s="13" t="s">
        <v>31</v>
      </c>
      <c r="AX204" s="13" t="s">
        <v>69</v>
      </c>
      <c r="AY204" s="232" t="s">
        <v>140</v>
      </c>
    </row>
    <row r="205" s="13" customFormat="1">
      <c r="A205" s="13"/>
      <c r="B205" s="221"/>
      <c r="C205" s="222"/>
      <c r="D205" s="223" t="s">
        <v>151</v>
      </c>
      <c r="E205" s="224" t="s">
        <v>19</v>
      </c>
      <c r="F205" s="225" t="s">
        <v>283</v>
      </c>
      <c r="G205" s="222"/>
      <c r="H205" s="226">
        <v>1.595</v>
      </c>
      <c r="I205" s="227"/>
      <c r="J205" s="222"/>
      <c r="K205" s="222"/>
      <c r="L205" s="228"/>
      <c r="M205" s="229"/>
      <c r="N205" s="230"/>
      <c r="O205" s="230"/>
      <c r="P205" s="230"/>
      <c r="Q205" s="230"/>
      <c r="R205" s="230"/>
      <c r="S205" s="230"/>
      <c r="T205" s="231"/>
      <c r="U205" s="13"/>
      <c r="V205" s="13"/>
      <c r="W205" s="13"/>
      <c r="X205" s="13"/>
      <c r="Y205" s="13"/>
      <c r="Z205" s="13"/>
      <c r="AA205" s="13"/>
      <c r="AB205" s="13"/>
      <c r="AC205" s="13"/>
      <c r="AD205" s="13"/>
      <c r="AE205" s="13"/>
      <c r="AT205" s="232" t="s">
        <v>151</v>
      </c>
      <c r="AU205" s="232" t="s">
        <v>79</v>
      </c>
      <c r="AV205" s="13" t="s">
        <v>79</v>
      </c>
      <c r="AW205" s="13" t="s">
        <v>31</v>
      </c>
      <c r="AX205" s="13" t="s">
        <v>69</v>
      </c>
      <c r="AY205" s="232" t="s">
        <v>140</v>
      </c>
    </row>
    <row r="206" s="13" customFormat="1">
      <c r="A206" s="13"/>
      <c r="B206" s="221"/>
      <c r="C206" s="222"/>
      <c r="D206" s="223" t="s">
        <v>151</v>
      </c>
      <c r="E206" s="224" t="s">
        <v>19</v>
      </c>
      <c r="F206" s="225" t="s">
        <v>284</v>
      </c>
      <c r="G206" s="222"/>
      <c r="H206" s="226">
        <v>1.6950000000000001</v>
      </c>
      <c r="I206" s="227"/>
      <c r="J206" s="222"/>
      <c r="K206" s="222"/>
      <c r="L206" s="228"/>
      <c r="M206" s="229"/>
      <c r="N206" s="230"/>
      <c r="O206" s="230"/>
      <c r="P206" s="230"/>
      <c r="Q206" s="230"/>
      <c r="R206" s="230"/>
      <c r="S206" s="230"/>
      <c r="T206" s="231"/>
      <c r="U206" s="13"/>
      <c r="V206" s="13"/>
      <c r="W206" s="13"/>
      <c r="X206" s="13"/>
      <c r="Y206" s="13"/>
      <c r="Z206" s="13"/>
      <c r="AA206" s="13"/>
      <c r="AB206" s="13"/>
      <c r="AC206" s="13"/>
      <c r="AD206" s="13"/>
      <c r="AE206" s="13"/>
      <c r="AT206" s="232" t="s">
        <v>151</v>
      </c>
      <c r="AU206" s="232" t="s">
        <v>79</v>
      </c>
      <c r="AV206" s="13" t="s">
        <v>79</v>
      </c>
      <c r="AW206" s="13" t="s">
        <v>31</v>
      </c>
      <c r="AX206" s="13" t="s">
        <v>69</v>
      </c>
      <c r="AY206" s="232" t="s">
        <v>140</v>
      </c>
    </row>
    <row r="207" s="13" customFormat="1">
      <c r="A207" s="13"/>
      <c r="B207" s="221"/>
      <c r="C207" s="222"/>
      <c r="D207" s="223" t="s">
        <v>151</v>
      </c>
      <c r="E207" s="224" t="s">
        <v>19</v>
      </c>
      <c r="F207" s="225" t="s">
        <v>285</v>
      </c>
      <c r="G207" s="222"/>
      <c r="H207" s="226">
        <v>2.8050000000000002</v>
      </c>
      <c r="I207" s="227"/>
      <c r="J207" s="222"/>
      <c r="K207" s="222"/>
      <c r="L207" s="228"/>
      <c r="M207" s="229"/>
      <c r="N207" s="230"/>
      <c r="O207" s="230"/>
      <c r="P207" s="230"/>
      <c r="Q207" s="230"/>
      <c r="R207" s="230"/>
      <c r="S207" s="230"/>
      <c r="T207" s="231"/>
      <c r="U207" s="13"/>
      <c r="V207" s="13"/>
      <c r="W207" s="13"/>
      <c r="X207" s="13"/>
      <c r="Y207" s="13"/>
      <c r="Z207" s="13"/>
      <c r="AA207" s="13"/>
      <c r="AB207" s="13"/>
      <c r="AC207" s="13"/>
      <c r="AD207" s="13"/>
      <c r="AE207" s="13"/>
      <c r="AT207" s="232" t="s">
        <v>151</v>
      </c>
      <c r="AU207" s="232" t="s">
        <v>79</v>
      </c>
      <c r="AV207" s="13" t="s">
        <v>79</v>
      </c>
      <c r="AW207" s="13" t="s">
        <v>31</v>
      </c>
      <c r="AX207" s="13" t="s">
        <v>69</v>
      </c>
      <c r="AY207" s="232" t="s">
        <v>140</v>
      </c>
    </row>
    <row r="208" s="13" customFormat="1">
      <c r="A208" s="13"/>
      <c r="B208" s="221"/>
      <c r="C208" s="222"/>
      <c r="D208" s="223" t="s">
        <v>151</v>
      </c>
      <c r="E208" s="224" t="s">
        <v>19</v>
      </c>
      <c r="F208" s="225" t="s">
        <v>286</v>
      </c>
      <c r="G208" s="222"/>
      <c r="H208" s="226">
        <v>10.455</v>
      </c>
      <c r="I208" s="227"/>
      <c r="J208" s="222"/>
      <c r="K208" s="222"/>
      <c r="L208" s="228"/>
      <c r="M208" s="229"/>
      <c r="N208" s="230"/>
      <c r="O208" s="230"/>
      <c r="P208" s="230"/>
      <c r="Q208" s="230"/>
      <c r="R208" s="230"/>
      <c r="S208" s="230"/>
      <c r="T208" s="231"/>
      <c r="U208" s="13"/>
      <c r="V208" s="13"/>
      <c r="W208" s="13"/>
      <c r="X208" s="13"/>
      <c r="Y208" s="13"/>
      <c r="Z208" s="13"/>
      <c r="AA208" s="13"/>
      <c r="AB208" s="13"/>
      <c r="AC208" s="13"/>
      <c r="AD208" s="13"/>
      <c r="AE208" s="13"/>
      <c r="AT208" s="232" t="s">
        <v>151</v>
      </c>
      <c r="AU208" s="232" t="s">
        <v>79</v>
      </c>
      <c r="AV208" s="13" t="s">
        <v>79</v>
      </c>
      <c r="AW208" s="13" t="s">
        <v>31</v>
      </c>
      <c r="AX208" s="13" t="s">
        <v>69</v>
      </c>
      <c r="AY208" s="232" t="s">
        <v>140</v>
      </c>
    </row>
    <row r="209" s="13" customFormat="1">
      <c r="A209" s="13"/>
      <c r="B209" s="221"/>
      <c r="C209" s="222"/>
      <c r="D209" s="223" t="s">
        <v>151</v>
      </c>
      <c r="E209" s="224" t="s">
        <v>19</v>
      </c>
      <c r="F209" s="225" t="s">
        <v>287</v>
      </c>
      <c r="G209" s="222"/>
      <c r="H209" s="226">
        <v>2.8050000000000002</v>
      </c>
      <c r="I209" s="227"/>
      <c r="J209" s="222"/>
      <c r="K209" s="222"/>
      <c r="L209" s="228"/>
      <c r="M209" s="229"/>
      <c r="N209" s="230"/>
      <c r="O209" s="230"/>
      <c r="P209" s="230"/>
      <c r="Q209" s="230"/>
      <c r="R209" s="230"/>
      <c r="S209" s="230"/>
      <c r="T209" s="231"/>
      <c r="U209" s="13"/>
      <c r="V209" s="13"/>
      <c r="W209" s="13"/>
      <c r="X209" s="13"/>
      <c r="Y209" s="13"/>
      <c r="Z209" s="13"/>
      <c r="AA209" s="13"/>
      <c r="AB209" s="13"/>
      <c r="AC209" s="13"/>
      <c r="AD209" s="13"/>
      <c r="AE209" s="13"/>
      <c r="AT209" s="232" t="s">
        <v>151</v>
      </c>
      <c r="AU209" s="232" t="s">
        <v>79</v>
      </c>
      <c r="AV209" s="13" t="s">
        <v>79</v>
      </c>
      <c r="AW209" s="13" t="s">
        <v>31</v>
      </c>
      <c r="AX209" s="13" t="s">
        <v>69</v>
      </c>
      <c r="AY209" s="232" t="s">
        <v>140</v>
      </c>
    </row>
    <row r="210" s="13" customFormat="1">
      <c r="A210" s="13"/>
      <c r="B210" s="221"/>
      <c r="C210" s="222"/>
      <c r="D210" s="223" t="s">
        <v>151</v>
      </c>
      <c r="E210" s="224" t="s">
        <v>19</v>
      </c>
      <c r="F210" s="225" t="s">
        <v>288</v>
      </c>
      <c r="G210" s="222"/>
      <c r="H210" s="226">
        <v>1.4530000000000001</v>
      </c>
      <c r="I210" s="227"/>
      <c r="J210" s="222"/>
      <c r="K210" s="222"/>
      <c r="L210" s="228"/>
      <c r="M210" s="229"/>
      <c r="N210" s="230"/>
      <c r="O210" s="230"/>
      <c r="P210" s="230"/>
      <c r="Q210" s="230"/>
      <c r="R210" s="230"/>
      <c r="S210" s="230"/>
      <c r="T210" s="231"/>
      <c r="U210" s="13"/>
      <c r="V210" s="13"/>
      <c r="W210" s="13"/>
      <c r="X210" s="13"/>
      <c r="Y210" s="13"/>
      <c r="Z210" s="13"/>
      <c r="AA210" s="13"/>
      <c r="AB210" s="13"/>
      <c r="AC210" s="13"/>
      <c r="AD210" s="13"/>
      <c r="AE210" s="13"/>
      <c r="AT210" s="232" t="s">
        <v>151</v>
      </c>
      <c r="AU210" s="232" t="s">
        <v>79</v>
      </c>
      <c r="AV210" s="13" t="s">
        <v>79</v>
      </c>
      <c r="AW210" s="13" t="s">
        <v>31</v>
      </c>
      <c r="AX210" s="13" t="s">
        <v>69</v>
      </c>
      <c r="AY210" s="232" t="s">
        <v>140</v>
      </c>
    </row>
    <row r="211" s="13" customFormat="1">
      <c r="A211" s="13"/>
      <c r="B211" s="221"/>
      <c r="C211" s="222"/>
      <c r="D211" s="223" t="s">
        <v>151</v>
      </c>
      <c r="E211" s="224" t="s">
        <v>19</v>
      </c>
      <c r="F211" s="225" t="s">
        <v>289</v>
      </c>
      <c r="G211" s="222"/>
      <c r="H211" s="226">
        <v>2.5739999999999998</v>
      </c>
      <c r="I211" s="227"/>
      <c r="J211" s="222"/>
      <c r="K211" s="222"/>
      <c r="L211" s="228"/>
      <c r="M211" s="229"/>
      <c r="N211" s="230"/>
      <c r="O211" s="230"/>
      <c r="P211" s="230"/>
      <c r="Q211" s="230"/>
      <c r="R211" s="230"/>
      <c r="S211" s="230"/>
      <c r="T211" s="231"/>
      <c r="U211" s="13"/>
      <c r="V211" s="13"/>
      <c r="W211" s="13"/>
      <c r="X211" s="13"/>
      <c r="Y211" s="13"/>
      <c r="Z211" s="13"/>
      <c r="AA211" s="13"/>
      <c r="AB211" s="13"/>
      <c r="AC211" s="13"/>
      <c r="AD211" s="13"/>
      <c r="AE211" s="13"/>
      <c r="AT211" s="232" t="s">
        <v>151</v>
      </c>
      <c r="AU211" s="232" t="s">
        <v>79</v>
      </c>
      <c r="AV211" s="13" t="s">
        <v>79</v>
      </c>
      <c r="AW211" s="13" t="s">
        <v>31</v>
      </c>
      <c r="AX211" s="13" t="s">
        <v>69</v>
      </c>
      <c r="AY211" s="232" t="s">
        <v>140</v>
      </c>
    </row>
    <row r="212" s="13" customFormat="1">
      <c r="A212" s="13"/>
      <c r="B212" s="221"/>
      <c r="C212" s="222"/>
      <c r="D212" s="223" t="s">
        <v>151</v>
      </c>
      <c r="E212" s="224" t="s">
        <v>19</v>
      </c>
      <c r="F212" s="225" t="s">
        <v>290</v>
      </c>
      <c r="G212" s="222"/>
      <c r="H212" s="226">
        <v>2.2160000000000002</v>
      </c>
      <c r="I212" s="227"/>
      <c r="J212" s="222"/>
      <c r="K212" s="222"/>
      <c r="L212" s="228"/>
      <c r="M212" s="229"/>
      <c r="N212" s="230"/>
      <c r="O212" s="230"/>
      <c r="P212" s="230"/>
      <c r="Q212" s="230"/>
      <c r="R212" s="230"/>
      <c r="S212" s="230"/>
      <c r="T212" s="231"/>
      <c r="U212" s="13"/>
      <c r="V212" s="13"/>
      <c r="W212" s="13"/>
      <c r="X212" s="13"/>
      <c r="Y212" s="13"/>
      <c r="Z212" s="13"/>
      <c r="AA212" s="13"/>
      <c r="AB212" s="13"/>
      <c r="AC212" s="13"/>
      <c r="AD212" s="13"/>
      <c r="AE212" s="13"/>
      <c r="AT212" s="232" t="s">
        <v>151</v>
      </c>
      <c r="AU212" s="232" t="s">
        <v>79</v>
      </c>
      <c r="AV212" s="13" t="s">
        <v>79</v>
      </c>
      <c r="AW212" s="13" t="s">
        <v>31</v>
      </c>
      <c r="AX212" s="13" t="s">
        <v>69</v>
      </c>
      <c r="AY212" s="232" t="s">
        <v>140</v>
      </c>
    </row>
    <row r="213" s="13" customFormat="1">
      <c r="A213" s="13"/>
      <c r="B213" s="221"/>
      <c r="C213" s="222"/>
      <c r="D213" s="223" t="s">
        <v>151</v>
      </c>
      <c r="E213" s="224" t="s">
        <v>19</v>
      </c>
      <c r="F213" s="225" t="s">
        <v>291</v>
      </c>
      <c r="G213" s="222"/>
      <c r="H213" s="226">
        <v>2.8050000000000002</v>
      </c>
      <c r="I213" s="227"/>
      <c r="J213" s="222"/>
      <c r="K213" s="222"/>
      <c r="L213" s="228"/>
      <c r="M213" s="229"/>
      <c r="N213" s="230"/>
      <c r="O213" s="230"/>
      <c r="P213" s="230"/>
      <c r="Q213" s="230"/>
      <c r="R213" s="230"/>
      <c r="S213" s="230"/>
      <c r="T213" s="231"/>
      <c r="U213" s="13"/>
      <c r="V213" s="13"/>
      <c r="W213" s="13"/>
      <c r="X213" s="13"/>
      <c r="Y213" s="13"/>
      <c r="Z213" s="13"/>
      <c r="AA213" s="13"/>
      <c r="AB213" s="13"/>
      <c r="AC213" s="13"/>
      <c r="AD213" s="13"/>
      <c r="AE213" s="13"/>
      <c r="AT213" s="232" t="s">
        <v>151</v>
      </c>
      <c r="AU213" s="232" t="s">
        <v>79</v>
      </c>
      <c r="AV213" s="13" t="s">
        <v>79</v>
      </c>
      <c r="AW213" s="13" t="s">
        <v>31</v>
      </c>
      <c r="AX213" s="13" t="s">
        <v>69</v>
      </c>
      <c r="AY213" s="232" t="s">
        <v>140</v>
      </c>
    </row>
    <row r="214" s="13" customFormat="1">
      <c r="A214" s="13"/>
      <c r="B214" s="221"/>
      <c r="C214" s="222"/>
      <c r="D214" s="223" t="s">
        <v>151</v>
      </c>
      <c r="E214" s="224" t="s">
        <v>19</v>
      </c>
      <c r="F214" s="225" t="s">
        <v>292</v>
      </c>
      <c r="G214" s="222"/>
      <c r="H214" s="226">
        <v>10.455</v>
      </c>
      <c r="I214" s="227"/>
      <c r="J214" s="222"/>
      <c r="K214" s="222"/>
      <c r="L214" s="228"/>
      <c r="M214" s="229"/>
      <c r="N214" s="230"/>
      <c r="O214" s="230"/>
      <c r="P214" s="230"/>
      <c r="Q214" s="230"/>
      <c r="R214" s="230"/>
      <c r="S214" s="230"/>
      <c r="T214" s="231"/>
      <c r="U214" s="13"/>
      <c r="V214" s="13"/>
      <c r="W214" s="13"/>
      <c r="X214" s="13"/>
      <c r="Y214" s="13"/>
      <c r="Z214" s="13"/>
      <c r="AA214" s="13"/>
      <c r="AB214" s="13"/>
      <c r="AC214" s="13"/>
      <c r="AD214" s="13"/>
      <c r="AE214" s="13"/>
      <c r="AT214" s="232" t="s">
        <v>151</v>
      </c>
      <c r="AU214" s="232" t="s">
        <v>79</v>
      </c>
      <c r="AV214" s="13" t="s">
        <v>79</v>
      </c>
      <c r="AW214" s="13" t="s">
        <v>31</v>
      </c>
      <c r="AX214" s="13" t="s">
        <v>69</v>
      </c>
      <c r="AY214" s="232" t="s">
        <v>140</v>
      </c>
    </row>
    <row r="215" s="2" customFormat="1" ht="37.8" customHeight="1">
      <c r="A215" s="37"/>
      <c r="B215" s="38"/>
      <c r="C215" s="203" t="s">
        <v>324</v>
      </c>
      <c r="D215" s="203" t="s">
        <v>142</v>
      </c>
      <c r="E215" s="204" t="s">
        <v>325</v>
      </c>
      <c r="F215" s="205" t="s">
        <v>326</v>
      </c>
      <c r="G215" s="206" t="s">
        <v>155</v>
      </c>
      <c r="H215" s="207">
        <v>142.66200000000001</v>
      </c>
      <c r="I215" s="208"/>
      <c r="J215" s="209">
        <f>ROUND(I215*H215,2)</f>
        <v>0</v>
      </c>
      <c r="K215" s="205" t="s">
        <v>146</v>
      </c>
      <c r="L215" s="43"/>
      <c r="M215" s="210" t="s">
        <v>19</v>
      </c>
      <c r="N215" s="211" t="s">
        <v>40</v>
      </c>
      <c r="O215" s="83"/>
      <c r="P215" s="212">
        <f>O215*H215</f>
        <v>0</v>
      </c>
      <c r="Q215" s="212">
        <v>0.0014</v>
      </c>
      <c r="R215" s="212">
        <f>Q215*H215</f>
        <v>0.19972680000000001</v>
      </c>
      <c r="S215" s="212">
        <v>0</v>
      </c>
      <c r="T215" s="213">
        <f>S215*H215</f>
        <v>0</v>
      </c>
      <c r="U215" s="37"/>
      <c r="V215" s="37"/>
      <c r="W215" s="37"/>
      <c r="X215" s="37"/>
      <c r="Y215" s="37"/>
      <c r="Z215" s="37"/>
      <c r="AA215" s="37"/>
      <c r="AB215" s="37"/>
      <c r="AC215" s="37"/>
      <c r="AD215" s="37"/>
      <c r="AE215" s="37"/>
      <c r="AR215" s="214" t="s">
        <v>147</v>
      </c>
      <c r="AT215" s="214" t="s">
        <v>142</v>
      </c>
      <c r="AU215" s="214" t="s">
        <v>79</v>
      </c>
      <c r="AY215" s="16" t="s">
        <v>140</v>
      </c>
      <c r="BE215" s="215">
        <f>IF(N215="základní",J215,0)</f>
        <v>0</v>
      </c>
      <c r="BF215" s="215">
        <f>IF(N215="snížená",J215,0)</f>
        <v>0</v>
      </c>
      <c r="BG215" s="215">
        <f>IF(N215="zákl. přenesená",J215,0)</f>
        <v>0</v>
      </c>
      <c r="BH215" s="215">
        <f>IF(N215="sníž. přenesená",J215,0)</f>
        <v>0</v>
      </c>
      <c r="BI215" s="215">
        <f>IF(N215="nulová",J215,0)</f>
        <v>0</v>
      </c>
      <c r="BJ215" s="16" t="s">
        <v>77</v>
      </c>
      <c r="BK215" s="215">
        <f>ROUND(I215*H215,2)</f>
        <v>0</v>
      </c>
      <c r="BL215" s="16" t="s">
        <v>147</v>
      </c>
      <c r="BM215" s="214" t="s">
        <v>327</v>
      </c>
    </row>
    <row r="216" s="2" customFormat="1">
      <c r="A216" s="37"/>
      <c r="B216" s="38"/>
      <c r="C216" s="39"/>
      <c r="D216" s="216" t="s">
        <v>149</v>
      </c>
      <c r="E216" s="39"/>
      <c r="F216" s="217" t="s">
        <v>328</v>
      </c>
      <c r="G216" s="39"/>
      <c r="H216" s="39"/>
      <c r="I216" s="218"/>
      <c r="J216" s="39"/>
      <c r="K216" s="39"/>
      <c r="L216" s="43"/>
      <c r="M216" s="219"/>
      <c r="N216" s="220"/>
      <c r="O216" s="83"/>
      <c r="P216" s="83"/>
      <c r="Q216" s="83"/>
      <c r="R216" s="83"/>
      <c r="S216" s="83"/>
      <c r="T216" s="84"/>
      <c r="U216" s="37"/>
      <c r="V216" s="37"/>
      <c r="W216" s="37"/>
      <c r="X216" s="37"/>
      <c r="Y216" s="37"/>
      <c r="Z216" s="37"/>
      <c r="AA216" s="37"/>
      <c r="AB216" s="37"/>
      <c r="AC216" s="37"/>
      <c r="AD216" s="37"/>
      <c r="AE216" s="37"/>
      <c r="AT216" s="16" t="s">
        <v>149</v>
      </c>
      <c r="AU216" s="16" t="s">
        <v>79</v>
      </c>
    </row>
    <row r="217" s="2" customFormat="1" ht="49.05" customHeight="1">
      <c r="A217" s="37"/>
      <c r="B217" s="38"/>
      <c r="C217" s="203" t="s">
        <v>329</v>
      </c>
      <c r="D217" s="203" t="s">
        <v>142</v>
      </c>
      <c r="E217" s="204" t="s">
        <v>330</v>
      </c>
      <c r="F217" s="205" t="s">
        <v>331</v>
      </c>
      <c r="G217" s="206" t="s">
        <v>155</v>
      </c>
      <c r="H217" s="207">
        <v>142.66200000000001</v>
      </c>
      <c r="I217" s="208"/>
      <c r="J217" s="209">
        <f>ROUND(I217*H217,2)</f>
        <v>0</v>
      </c>
      <c r="K217" s="205" t="s">
        <v>146</v>
      </c>
      <c r="L217" s="43"/>
      <c r="M217" s="210" t="s">
        <v>19</v>
      </c>
      <c r="N217" s="211" t="s">
        <v>40</v>
      </c>
      <c r="O217" s="83"/>
      <c r="P217" s="212">
        <f>O217*H217</f>
        <v>0</v>
      </c>
      <c r="Q217" s="212">
        <v>0.013599999999999999</v>
      </c>
      <c r="R217" s="212">
        <f>Q217*H217</f>
        <v>1.9402032</v>
      </c>
      <c r="S217" s="212">
        <v>0</v>
      </c>
      <c r="T217" s="213">
        <f>S217*H217</f>
        <v>0</v>
      </c>
      <c r="U217" s="37"/>
      <c r="V217" s="37"/>
      <c r="W217" s="37"/>
      <c r="X217" s="37"/>
      <c r="Y217" s="37"/>
      <c r="Z217" s="37"/>
      <c r="AA217" s="37"/>
      <c r="AB217" s="37"/>
      <c r="AC217" s="37"/>
      <c r="AD217" s="37"/>
      <c r="AE217" s="37"/>
      <c r="AR217" s="214" t="s">
        <v>147</v>
      </c>
      <c r="AT217" s="214" t="s">
        <v>142</v>
      </c>
      <c r="AU217" s="214" t="s">
        <v>79</v>
      </c>
      <c r="AY217" s="16" t="s">
        <v>140</v>
      </c>
      <c r="BE217" s="215">
        <f>IF(N217="základní",J217,0)</f>
        <v>0</v>
      </c>
      <c r="BF217" s="215">
        <f>IF(N217="snížená",J217,0)</f>
        <v>0</v>
      </c>
      <c r="BG217" s="215">
        <f>IF(N217="zákl. přenesená",J217,0)</f>
        <v>0</v>
      </c>
      <c r="BH217" s="215">
        <f>IF(N217="sníž. přenesená",J217,0)</f>
        <v>0</v>
      </c>
      <c r="BI217" s="215">
        <f>IF(N217="nulová",J217,0)</f>
        <v>0</v>
      </c>
      <c r="BJ217" s="16" t="s">
        <v>77</v>
      </c>
      <c r="BK217" s="215">
        <f>ROUND(I217*H217,2)</f>
        <v>0</v>
      </c>
      <c r="BL217" s="16" t="s">
        <v>147</v>
      </c>
      <c r="BM217" s="214" t="s">
        <v>332</v>
      </c>
    </row>
    <row r="218" s="2" customFormat="1">
      <c r="A218" s="37"/>
      <c r="B218" s="38"/>
      <c r="C218" s="39"/>
      <c r="D218" s="216" t="s">
        <v>149</v>
      </c>
      <c r="E218" s="39"/>
      <c r="F218" s="217" t="s">
        <v>333</v>
      </c>
      <c r="G218" s="39"/>
      <c r="H218" s="39"/>
      <c r="I218" s="218"/>
      <c r="J218" s="39"/>
      <c r="K218" s="39"/>
      <c r="L218" s="43"/>
      <c r="M218" s="219"/>
      <c r="N218" s="220"/>
      <c r="O218" s="83"/>
      <c r="P218" s="83"/>
      <c r="Q218" s="83"/>
      <c r="R218" s="83"/>
      <c r="S218" s="83"/>
      <c r="T218" s="84"/>
      <c r="U218" s="37"/>
      <c r="V218" s="37"/>
      <c r="W218" s="37"/>
      <c r="X218" s="37"/>
      <c r="Y218" s="37"/>
      <c r="Z218" s="37"/>
      <c r="AA218" s="37"/>
      <c r="AB218" s="37"/>
      <c r="AC218" s="37"/>
      <c r="AD218" s="37"/>
      <c r="AE218" s="37"/>
      <c r="AT218" s="16" t="s">
        <v>149</v>
      </c>
      <c r="AU218" s="16" t="s">
        <v>79</v>
      </c>
    </row>
    <row r="219" s="13" customFormat="1">
      <c r="A219" s="13"/>
      <c r="B219" s="221"/>
      <c r="C219" s="222"/>
      <c r="D219" s="223" t="s">
        <v>151</v>
      </c>
      <c r="E219" s="224" t="s">
        <v>19</v>
      </c>
      <c r="F219" s="225" t="s">
        <v>334</v>
      </c>
      <c r="G219" s="222"/>
      <c r="H219" s="226">
        <v>142.66200000000001</v>
      </c>
      <c r="I219" s="227"/>
      <c r="J219" s="222"/>
      <c r="K219" s="222"/>
      <c r="L219" s="228"/>
      <c r="M219" s="229"/>
      <c r="N219" s="230"/>
      <c r="O219" s="230"/>
      <c r="P219" s="230"/>
      <c r="Q219" s="230"/>
      <c r="R219" s="230"/>
      <c r="S219" s="230"/>
      <c r="T219" s="231"/>
      <c r="U219" s="13"/>
      <c r="V219" s="13"/>
      <c r="W219" s="13"/>
      <c r="X219" s="13"/>
      <c r="Y219" s="13"/>
      <c r="Z219" s="13"/>
      <c r="AA219" s="13"/>
      <c r="AB219" s="13"/>
      <c r="AC219" s="13"/>
      <c r="AD219" s="13"/>
      <c r="AE219" s="13"/>
      <c r="AT219" s="232" t="s">
        <v>151</v>
      </c>
      <c r="AU219" s="232" t="s">
        <v>79</v>
      </c>
      <c r="AV219" s="13" t="s">
        <v>79</v>
      </c>
      <c r="AW219" s="13" t="s">
        <v>31</v>
      </c>
      <c r="AX219" s="13" t="s">
        <v>69</v>
      </c>
      <c r="AY219" s="232" t="s">
        <v>140</v>
      </c>
    </row>
    <row r="220" s="2" customFormat="1" ht="33" customHeight="1">
      <c r="A220" s="37"/>
      <c r="B220" s="38"/>
      <c r="C220" s="203" t="s">
        <v>335</v>
      </c>
      <c r="D220" s="203" t="s">
        <v>142</v>
      </c>
      <c r="E220" s="204" t="s">
        <v>336</v>
      </c>
      <c r="F220" s="205" t="s">
        <v>337</v>
      </c>
      <c r="G220" s="206" t="s">
        <v>145</v>
      </c>
      <c r="H220" s="207">
        <v>0.83599999999999997</v>
      </c>
      <c r="I220" s="208"/>
      <c r="J220" s="209">
        <f>ROUND(I220*H220,2)</f>
        <v>0</v>
      </c>
      <c r="K220" s="205" t="s">
        <v>146</v>
      </c>
      <c r="L220" s="43"/>
      <c r="M220" s="210" t="s">
        <v>19</v>
      </c>
      <c r="N220" s="211" t="s">
        <v>40</v>
      </c>
      <c r="O220" s="83"/>
      <c r="P220" s="212">
        <f>O220*H220</f>
        <v>0</v>
      </c>
      <c r="Q220" s="212">
        <v>2.2563399999999998</v>
      </c>
      <c r="R220" s="212">
        <f>Q220*H220</f>
        <v>1.8863002399999997</v>
      </c>
      <c r="S220" s="212">
        <v>0</v>
      </c>
      <c r="T220" s="213">
        <f>S220*H220</f>
        <v>0</v>
      </c>
      <c r="U220" s="37"/>
      <c r="V220" s="37"/>
      <c r="W220" s="37"/>
      <c r="X220" s="37"/>
      <c r="Y220" s="37"/>
      <c r="Z220" s="37"/>
      <c r="AA220" s="37"/>
      <c r="AB220" s="37"/>
      <c r="AC220" s="37"/>
      <c r="AD220" s="37"/>
      <c r="AE220" s="37"/>
      <c r="AR220" s="214" t="s">
        <v>147</v>
      </c>
      <c r="AT220" s="214" t="s">
        <v>142</v>
      </c>
      <c r="AU220" s="214" t="s">
        <v>79</v>
      </c>
      <c r="AY220" s="16" t="s">
        <v>140</v>
      </c>
      <c r="BE220" s="215">
        <f>IF(N220="základní",J220,0)</f>
        <v>0</v>
      </c>
      <c r="BF220" s="215">
        <f>IF(N220="snížená",J220,0)</f>
        <v>0</v>
      </c>
      <c r="BG220" s="215">
        <f>IF(N220="zákl. přenesená",J220,0)</f>
        <v>0</v>
      </c>
      <c r="BH220" s="215">
        <f>IF(N220="sníž. přenesená",J220,0)</f>
        <v>0</v>
      </c>
      <c r="BI220" s="215">
        <f>IF(N220="nulová",J220,0)</f>
        <v>0</v>
      </c>
      <c r="BJ220" s="16" t="s">
        <v>77</v>
      </c>
      <c r="BK220" s="215">
        <f>ROUND(I220*H220,2)</f>
        <v>0</v>
      </c>
      <c r="BL220" s="16" t="s">
        <v>147</v>
      </c>
      <c r="BM220" s="214" t="s">
        <v>338</v>
      </c>
    </row>
    <row r="221" s="2" customFormat="1">
      <c r="A221" s="37"/>
      <c r="B221" s="38"/>
      <c r="C221" s="39"/>
      <c r="D221" s="216" t="s">
        <v>149</v>
      </c>
      <c r="E221" s="39"/>
      <c r="F221" s="217" t="s">
        <v>339</v>
      </c>
      <c r="G221" s="39"/>
      <c r="H221" s="39"/>
      <c r="I221" s="218"/>
      <c r="J221" s="39"/>
      <c r="K221" s="39"/>
      <c r="L221" s="43"/>
      <c r="M221" s="219"/>
      <c r="N221" s="220"/>
      <c r="O221" s="83"/>
      <c r="P221" s="83"/>
      <c r="Q221" s="83"/>
      <c r="R221" s="83"/>
      <c r="S221" s="83"/>
      <c r="T221" s="84"/>
      <c r="U221" s="37"/>
      <c r="V221" s="37"/>
      <c r="W221" s="37"/>
      <c r="X221" s="37"/>
      <c r="Y221" s="37"/>
      <c r="Z221" s="37"/>
      <c r="AA221" s="37"/>
      <c r="AB221" s="37"/>
      <c r="AC221" s="37"/>
      <c r="AD221" s="37"/>
      <c r="AE221" s="37"/>
      <c r="AT221" s="16" t="s">
        <v>149</v>
      </c>
      <c r="AU221" s="16" t="s">
        <v>79</v>
      </c>
    </row>
    <row r="222" s="13" customFormat="1">
      <c r="A222" s="13"/>
      <c r="B222" s="221"/>
      <c r="C222" s="222"/>
      <c r="D222" s="223" t="s">
        <v>151</v>
      </c>
      <c r="E222" s="224" t="s">
        <v>19</v>
      </c>
      <c r="F222" s="225" t="s">
        <v>340</v>
      </c>
      <c r="G222" s="222"/>
      <c r="H222" s="226">
        <v>0.83599999999999997</v>
      </c>
      <c r="I222" s="227"/>
      <c r="J222" s="222"/>
      <c r="K222" s="222"/>
      <c r="L222" s="228"/>
      <c r="M222" s="229"/>
      <c r="N222" s="230"/>
      <c r="O222" s="230"/>
      <c r="P222" s="230"/>
      <c r="Q222" s="230"/>
      <c r="R222" s="230"/>
      <c r="S222" s="230"/>
      <c r="T222" s="231"/>
      <c r="U222" s="13"/>
      <c r="V222" s="13"/>
      <c r="W222" s="13"/>
      <c r="X222" s="13"/>
      <c r="Y222" s="13"/>
      <c r="Z222" s="13"/>
      <c r="AA222" s="13"/>
      <c r="AB222" s="13"/>
      <c r="AC222" s="13"/>
      <c r="AD222" s="13"/>
      <c r="AE222" s="13"/>
      <c r="AT222" s="232" t="s">
        <v>151</v>
      </c>
      <c r="AU222" s="232" t="s">
        <v>79</v>
      </c>
      <c r="AV222" s="13" t="s">
        <v>79</v>
      </c>
      <c r="AW222" s="13" t="s">
        <v>31</v>
      </c>
      <c r="AX222" s="13" t="s">
        <v>69</v>
      </c>
      <c r="AY222" s="232" t="s">
        <v>140</v>
      </c>
    </row>
    <row r="223" s="2" customFormat="1" ht="33" customHeight="1">
      <c r="A223" s="37"/>
      <c r="B223" s="38"/>
      <c r="C223" s="203" t="s">
        <v>341</v>
      </c>
      <c r="D223" s="203" t="s">
        <v>142</v>
      </c>
      <c r="E223" s="204" t="s">
        <v>342</v>
      </c>
      <c r="F223" s="205" t="s">
        <v>343</v>
      </c>
      <c r="G223" s="206" t="s">
        <v>145</v>
      </c>
      <c r="H223" s="207">
        <v>0.48499999999999999</v>
      </c>
      <c r="I223" s="208"/>
      <c r="J223" s="209">
        <f>ROUND(I223*H223,2)</f>
        <v>0</v>
      </c>
      <c r="K223" s="205" t="s">
        <v>146</v>
      </c>
      <c r="L223" s="43"/>
      <c r="M223" s="210" t="s">
        <v>19</v>
      </c>
      <c r="N223" s="211" t="s">
        <v>40</v>
      </c>
      <c r="O223" s="83"/>
      <c r="P223" s="212">
        <f>O223*H223</f>
        <v>0</v>
      </c>
      <c r="Q223" s="212">
        <v>2.2563399999999998</v>
      </c>
      <c r="R223" s="212">
        <f>Q223*H223</f>
        <v>1.0943248999999999</v>
      </c>
      <c r="S223" s="212">
        <v>0</v>
      </c>
      <c r="T223" s="213">
        <f>S223*H223</f>
        <v>0</v>
      </c>
      <c r="U223" s="37"/>
      <c r="V223" s="37"/>
      <c r="W223" s="37"/>
      <c r="X223" s="37"/>
      <c r="Y223" s="37"/>
      <c r="Z223" s="37"/>
      <c r="AA223" s="37"/>
      <c r="AB223" s="37"/>
      <c r="AC223" s="37"/>
      <c r="AD223" s="37"/>
      <c r="AE223" s="37"/>
      <c r="AR223" s="214" t="s">
        <v>147</v>
      </c>
      <c r="AT223" s="214" t="s">
        <v>142</v>
      </c>
      <c r="AU223" s="214" t="s">
        <v>79</v>
      </c>
      <c r="AY223" s="16" t="s">
        <v>140</v>
      </c>
      <c r="BE223" s="215">
        <f>IF(N223="základní",J223,0)</f>
        <v>0</v>
      </c>
      <c r="BF223" s="215">
        <f>IF(N223="snížená",J223,0)</f>
        <v>0</v>
      </c>
      <c r="BG223" s="215">
        <f>IF(N223="zákl. přenesená",J223,0)</f>
        <v>0</v>
      </c>
      <c r="BH223" s="215">
        <f>IF(N223="sníž. přenesená",J223,0)</f>
        <v>0</v>
      </c>
      <c r="BI223" s="215">
        <f>IF(N223="nulová",J223,0)</f>
        <v>0</v>
      </c>
      <c r="BJ223" s="16" t="s">
        <v>77</v>
      </c>
      <c r="BK223" s="215">
        <f>ROUND(I223*H223,2)</f>
        <v>0</v>
      </c>
      <c r="BL223" s="16" t="s">
        <v>147</v>
      </c>
      <c r="BM223" s="214" t="s">
        <v>344</v>
      </c>
    </row>
    <row r="224" s="2" customFormat="1">
      <c r="A224" s="37"/>
      <c r="B224" s="38"/>
      <c r="C224" s="39"/>
      <c r="D224" s="216" t="s">
        <v>149</v>
      </c>
      <c r="E224" s="39"/>
      <c r="F224" s="217" t="s">
        <v>345</v>
      </c>
      <c r="G224" s="39"/>
      <c r="H224" s="39"/>
      <c r="I224" s="218"/>
      <c r="J224" s="39"/>
      <c r="K224" s="39"/>
      <c r="L224" s="43"/>
      <c r="M224" s="219"/>
      <c r="N224" s="220"/>
      <c r="O224" s="83"/>
      <c r="P224" s="83"/>
      <c r="Q224" s="83"/>
      <c r="R224" s="83"/>
      <c r="S224" s="83"/>
      <c r="T224" s="84"/>
      <c r="U224" s="37"/>
      <c r="V224" s="37"/>
      <c r="W224" s="37"/>
      <c r="X224" s="37"/>
      <c r="Y224" s="37"/>
      <c r="Z224" s="37"/>
      <c r="AA224" s="37"/>
      <c r="AB224" s="37"/>
      <c r="AC224" s="37"/>
      <c r="AD224" s="37"/>
      <c r="AE224" s="37"/>
      <c r="AT224" s="16" t="s">
        <v>149</v>
      </c>
      <c r="AU224" s="16" t="s">
        <v>79</v>
      </c>
    </row>
    <row r="225" s="13" customFormat="1">
      <c r="A225" s="13"/>
      <c r="B225" s="221"/>
      <c r="C225" s="222"/>
      <c r="D225" s="223" t="s">
        <v>151</v>
      </c>
      <c r="E225" s="224" t="s">
        <v>19</v>
      </c>
      <c r="F225" s="225" t="s">
        <v>346</v>
      </c>
      <c r="G225" s="222"/>
      <c r="H225" s="226">
        <v>0.48499999999999999</v>
      </c>
      <c r="I225" s="227"/>
      <c r="J225" s="222"/>
      <c r="K225" s="222"/>
      <c r="L225" s="228"/>
      <c r="M225" s="229"/>
      <c r="N225" s="230"/>
      <c r="O225" s="230"/>
      <c r="P225" s="230"/>
      <c r="Q225" s="230"/>
      <c r="R225" s="230"/>
      <c r="S225" s="230"/>
      <c r="T225" s="231"/>
      <c r="U225" s="13"/>
      <c r="V225" s="13"/>
      <c r="W225" s="13"/>
      <c r="X225" s="13"/>
      <c r="Y225" s="13"/>
      <c r="Z225" s="13"/>
      <c r="AA225" s="13"/>
      <c r="AB225" s="13"/>
      <c r="AC225" s="13"/>
      <c r="AD225" s="13"/>
      <c r="AE225" s="13"/>
      <c r="AT225" s="232" t="s">
        <v>151</v>
      </c>
      <c r="AU225" s="232" t="s">
        <v>79</v>
      </c>
      <c r="AV225" s="13" t="s">
        <v>79</v>
      </c>
      <c r="AW225" s="13" t="s">
        <v>31</v>
      </c>
      <c r="AX225" s="13" t="s">
        <v>69</v>
      </c>
      <c r="AY225" s="232" t="s">
        <v>140</v>
      </c>
    </row>
    <row r="226" s="2" customFormat="1" ht="33" customHeight="1">
      <c r="A226" s="37"/>
      <c r="B226" s="38"/>
      <c r="C226" s="203" t="s">
        <v>347</v>
      </c>
      <c r="D226" s="203" t="s">
        <v>142</v>
      </c>
      <c r="E226" s="204" t="s">
        <v>348</v>
      </c>
      <c r="F226" s="205" t="s">
        <v>349</v>
      </c>
      <c r="G226" s="206" t="s">
        <v>155</v>
      </c>
      <c r="H226" s="207">
        <v>13.837999999999999</v>
      </c>
      <c r="I226" s="208"/>
      <c r="J226" s="209">
        <f>ROUND(I226*H226,2)</f>
        <v>0</v>
      </c>
      <c r="K226" s="205" t="s">
        <v>146</v>
      </c>
      <c r="L226" s="43"/>
      <c r="M226" s="210" t="s">
        <v>19</v>
      </c>
      <c r="N226" s="211" t="s">
        <v>40</v>
      </c>
      <c r="O226" s="83"/>
      <c r="P226" s="212">
        <f>O226*H226</f>
        <v>0</v>
      </c>
      <c r="Q226" s="212">
        <v>0.074260000000000007</v>
      </c>
      <c r="R226" s="212">
        <f>Q226*H226</f>
        <v>1.02760988</v>
      </c>
      <c r="S226" s="212">
        <v>0</v>
      </c>
      <c r="T226" s="213">
        <f>S226*H226</f>
        <v>0</v>
      </c>
      <c r="U226" s="37"/>
      <c r="V226" s="37"/>
      <c r="W226" s="37"/>
      <c r="X226" s="37"/>
      <c r="Y226" s="37"/>
      <c r="Z226" s="37"/>
      <c r="AA226" s="37"/>
      <c r="AB226" s="37"/>
      <c r="AC226" s="37"/>
      <c r="AD226" s="37"/>
      <c r="AE226" s="37"/>
      <c r="AR226" s="214" t="s">
        <v>147</v>
      </c>
      <c r="AT226" s="214" t="s">
        <v>142</v>
      </c>
      <c r="AU226" s="214" t="s">
        <v>79</v>
      </c>
      <c r="AY226" s="16" t="s">
        <v>140</v>
      </c>
      <c r="BE226" s="215">
        <f>IF(N226="základní",J226,0)</f>
        <v>0</v>
      </c>
      <c r="BF226" s="215">
        <f>IF(N226="snížená",J226,0)</f>
        <v>0</v>
      </c>
      <c r="BG226" s="215">
        <f>IF(N226="zákl. přenesená",J226,0)</f>
        <v>0</v>
      </c>
      <c r="BH226" s="215">
        <f>IF(N226="sníž. přenesená",J226,0)</f>
        <v>0</v>
      </c>
      <c r="BI226" s="215">
        <f>IF(N226="nulová",J226,0)</f>
        <v>0</v>
      </c>
      <c r="BJ226" s="16" t="s">
        <v>77</v>
      </c>
      <c r="BK226" s="215">
        <f>ROUND(I226*H226,2)</f>
        <v>0</v>
      </c>
      <c r="BL226" s="16" t="s">
        <v>147</v>
      </c>
      <c r="BM226" s="214" t="s">
        <v>350</v>
      </c>
    </row>
    <row r="227" s="2" customFormat="1">
      <c r="A227" s="37"/>
      <c r="B227" s="38"/>
      <c r="C227" s="39"/>
      <c r="D227" s="216" t="s">
        <v>149</v>
      </c>
      <c r="E227" s="39"/>
      <c r="F227" s="217" t="s">
        <v>351</v>
      </c>
      <c r="G227" s="39"/>
      <c r="H227" s="39"/>
      <c r="I227" s="218"/>
      <c r="J227" s="39"/>
      <c r="K227" s="39"/>
      <c r="L227" s="43"/>
      <c r="M227" s="219"/>
      <c r="N227" s="220"/>
      <c r="O227" s="83"/>
      <c r="P227" s="83"/>
      <c r="Q227" s="83"/>
      <c r="R227" s="83"/>
      <c r="S227" s="83"/>
      <c r="T227" s="84"/>
      <c r="U227" s="37"/>
      <c r="V227" s="37"/>
      <c r="W227" s="37"/>
      <c r="X227" s="37"/>
      <c r="Y227" s="37"/>
      <c r="Z227" s="37"/>
      <c r="AA227" s="37"/>
      <c r="AB227" s="37"/>
      <c r="AC227" s="37"/>
      <c r="AD227" s="37"/>
      <c r="AE227" s="37"/>
      <c r="AT227" s="16" t="s">
        <v>149</v>
      </c>
      <c r="AU227" s="16" t="s">
        <v>79</v>
      </c>
    </row>
    <row r="228" s="13" customFormat="1">
      <c r="A228" s="13"/>
      <c r="B228" s="221"/>
      <c r="C228" s="222"/>
      <c r="D228" s="223" t="s">
        <v>151</v>
      </c>
      <c r="E228" s="224" t="s">
        <v>19</v>
      </c>
      <c r="F228" s="225" t="s">
        <v>352</v>
      </c>
      <c r="G228" s="222"/>
      <c r="H228" s="226">
        <v>13.837999999999999</v>
      </c>
      <c r="I228" s="227"/>
      <c r="J228" s="222"/>
      <c r="K228" s="222"/>
      <c r="L228" s="228"/>
      <c r="M228" s="229"/>
      <c r="N228" s="230"/>
      <c r="O228" s="230"/>
      <c r="P228" s="230"/>
      <c r="Q228" s="230"/>
      <c r="R228" s="230"/>
      <c r="S228" s="230"/>
      <c r="T228" s="231"/>
      <c r="U228" s="13"/>
      <c r="V228" s="13"/>
      <c r="W228" s="13"/>
      <c r="X228" s="13"/>
      <c r="Y228" s="13"/>
      <c r="Z228" s="13"/>
      <c r="AA228" s="13"/>
      <c r="AB228" s="13"/>
      <c r="AC228" s="13"/>
      <c r="AD228" s="13"/>
      <c r="AE228" s="13"/>
      <c r="AT228" s="232" t="s">
        <v>151</v>
      </c>
      <c r="AU228" s="232" t="s">
        <v>79</v>
      </c>
      <c r="AV228" s="13" t="s">
        <v>79</v>
      </c>
      <c r="AW228" s="13" t="s">
        <v>31</v>
      </c>
      <c r="AX228" s="13" t="s">
        <v>69</v>
      </c>
      <c r="AY228" s="232" t="s">
        <v>140</v>
      </c>
    </row>
    <row r="229" s="2" customFormat="1" ht="33" customHeight="1">
      <c r="A229" s="37"/>
      <c r="B229" s="38"/>
      <c r="C229" s="203" t="s">
        <v>353</v>
      </c>
      <c r="D229" s="203" t="s">
        <v>142</v>
      </c>
      <c r="E229" s="204" t="s">
        <v>354</v>
      </c>
      <c r="F229" s="205" t="s">
        <v>355</v>
      </c>
      <c r="G229" s="206" t="s">
        <v>155</v>
      </c>
      <c r="H229" s="207">
        <v>42.345999999999997</v>
      </c>
      <c r="I229" s="208"/>
      <c r="J229" s="209">
        <f>ROUND(I229*H229,2)</f>
        <v>0</v>
      </c>
      <c r="K229" s="205" t="s">
        <v>146</v>
      </c>
      <c r="L229" s="43"/>
      <c r="M229" s="210" t="s">
        <v>19</v>
      </c>
      <c r="N229" s="211" t="s">
        <v>40</v>
      </c>
      <c r="O229" s="83"/>
      <c r="P229" s="212">
        <f>O229*H229</f>
        <v>0</v>
      </c>
      <c r="Q229" s="212">
        <v>0.074260000000000007</v>
      </c>
      <c r="R229" s="212">
        <f>Q229*H229</f>
        <v>3.14461396</v>
      </c>
      <c r="S229" s="212">
        <v>0</v>
      </c>
      <c r="T229" s="213">
        <f>S229*H229</f>
        <v>0</v>
      </c>
      <c r="U229" s="37"/>
      <c r="V229" s="37"/>
      <c r="W229" s="37"/>
      <c r="X229" s="37"/>
      <c r="Y229" s="37"/>
      <c r="Z229" s="37"/>
      <c r="AA229" s="37"/>
      <c r="AB229" s="37"/>
      <c r="AC229" s="37"/>
      <c r="AD229" s="37"/>
      <c r="AE229" s="37"/>
      <c r="AR229" s="214" t="s">
        <v>147</v>
      </c>
      <c r="AT229" s="214" t="s">
        <v>142</v>
      </c>
      <c r="AU229" s="214" t="s">
        <v>79</v>
      </c>
      <c r="AY229" s="16" t="s">
        <v>140</v>
      </c>
      <c r="BE229" s="215">
        <f>IF(N229="základní",J229,0)</f>
        <v>0</v>
      </c>
      <c r="BF229" s="215">
        <f>IF(N229="snížená",J229,0)</f>
        <v>0</v>
      </c>
      <c r="BG229" s="215">
        <f>IF(N229="zákl. přenesená",J229,0)</f>
        <v>0</v>
      </c>
      <c r="BH229" s="215">
        <f>IF(N229="sníž. přenesená",J229,0)</f>
        <v>0</v>
      </c>
      <c r="BI229" s="215">
        <f>IF(N229="nulová",J229,0)</f>
        <v>0</v>
      </c>
      <c r="BJ229" s="16" t="s">
        <v>77</v>
      </c>
      <c r="BK229" s="215">
        <f>ROUND(I229*H229,2)</f>
        <v>0</v>
      </c>
      <c r="BL229" s="16" t="s">
        <v>147</v>
      </c>
      <c r="BM229" s="214" t="s">
        <v>356</v>
      </c>
    </row>
    <row r="230" s="2" customFormat="1">
      <c r="A230" s="37"/>
      <c r="B230" s="38"/>
      <c r="C230" s="39"/>
      <c r="D230" s="216" t="s">
        <v>149</v>
      </c>
      <c r="E230" s="39"/>
      <c r="F230" s="217" t="s">
        <v>357</v>
      </c>
      <c r="G230" s="39"/>
      <c r="H230" s="39"/>
      <c r="I230" s="218"/>
      <c r="J230" s="39"/>
      <c r="K230" s="39"/>
      <c r="L230" s="43"/>
      <c r="M230" s="219"/>
      <c r="N230" s="220"/>
      <c r="O230" s="83"/>
      <c r="P230" s="83"/>
      <c r="Q230" s="83"/>
      <c r="R230" s="83"/>
      <c r="S230" s="83"/>
      <c r="T230" s="84"/>
      <c r="U230" s="37"/>
      <c r="V230" s="37"/>
      <c r="W230" s="37"/>
      <c r="X230" s="37"/>
      <c r="Y230" s="37"/>
      <c r="Z230" s="37"/>
      <c r="AA230" s="37"/>
      <c r="AB230" s="37"/>
      <c r="AC230" s="37"/>
      <c r="AD230" s="37"/>
      <c r="AE230" s="37"/>
      <c r="AT230" s="16" t="s">
        <v>149</v>
      </c>
      <c r="AU230" s="16" t="s">
        <v>79</v>
      </c>
    </row>
    <row r="231" s="13" customFormat="1">
      <c r="A231" s="13"/>
      <c r="B231" s="221"/>
      <c r="C231" s="222"/>
      <c r="D231" s="223" t="s">
        <v>151</v>
      </c>
      <c r="E231" s="224" t="s">
        <v>19</v>
      </c>
      <c r="F231" s="225" t="s">
        <v>358</v>
      </c>
      <c r="G231" s="222"/>
      <c r="H231" s="226">
        <v>12.952999999999999</v>
      </c>
      <c r="I231" s="227"/>
      <c r="J231" s="222"/>
      <c r="K231" s="222"/>
      <c r="L231" s="228"/>
      <c r="M231" s="229"/>
      <c r="N231" s="230"/>
      <c r="O231" s="230"/>
      <c r="P231" s="230"/>
      <c r="Q231" s="230"/>
      <c r="R231" s="230"/>
      <c r="S231" s="230"/>
      <c r="T231" s="231"/>
      <c r="U231" s="13"/>
      <c r="V231" s="13"/>
      <c r="W231" s="13"/>
      <c r="X231" s="13"/>
      <c r="Y231" s="13"/>
      <c r="Z231" s="13"/>
      <c r="AA231" s="13"/>
      <c r="AB231" s="13"/>
      <c r="AC231" s="13"/>
      <c r="AD231" s="13"/>
      <c r="AE231" s="13"/>
      <c r="AT231" s="232" t="s">
        <v>151</v>
      </c>
      <c r="AU231" s="232" t="s">
        <v>79</v>
      </c>
      <c r="AV231" s="13" t="s">
        <v>79</v>
      </c>
      <c r="AW231" s="13" t="s">
        <v>31</v>
      </c>
      <c r="AX231" s="13" t="s">
        <v>69</v>
      </c>
      <c r="AY231" s="232" t="s">
        <v>140</v>
      </c>
    </row>
    <row r="232" s="13" customFormat="1">
      <c r="A232" s="13"/>
      <c r="B232" s="221"/>
      <c r="C232" s="222"/>
      <c r="D232" s="223" t="s">
        <v>151</v>
      </c>
      <c r="E232" s="224" t="s">
        <v>19</v>
      </c>
      <c r="F232" s="225" t="s">
        <v>359</v>
      </c>
      <c r="G232" s="222"/>
      <c r="H232" s="226">
        <v>2.0680000000000001</v>
      </c>
      <c r="I232" s="227"/>
      <c r="J232" s="222"/>
      <c r="K232" s="222"/>
      <c r="L232" s="228"/>
      <c r="M232" s="229"/>
      <c r="N232" s="230"/>
      <c r="O232" s="230"/>
      <c r="P232" s="230"/>
      <c r="Q232" s="230"/>
      <c r="R232" s="230"/>
      <c r="S232" s="230"/>
      <c r="T232" s="231"/>
      <c r="U232" s="13"/>
      <c r="V232" s="13"/>
      <c r="W232" s="13"/>
      <c r="X232" s="13"/>
      <c r="Y232" s="13"/>
      <c r="Z232" s="13"/>
      <c r="AA232" s="13"/>
      <c r="AB232" s="13"/>
      <c r="AC232" s="13"/>
      <c r="AD232" s="13"/>
      <c r="AE232" s="13"/>
      <c r="AT232" s="232" t="s">
        <v>151</v>
      </c>
      <c r="AU232" s="232" t="s">
        <v>79</v>
      </c>
      <c r="AV232" s="13" t="s">
        <v>79</v>
      </c>
      <c r="AW232" s="13" t="s">
        <v>31</v>
      </c>
      <c r="AX232" s="13" t="s">
        <v>69</v>
      </c>
      <c r="AY232" s="232" t="s">
        <v>140</v>
      </c>
    </row>
    <row r="233" s="13" customFormat="1">
      <c r="A233" s="13"/>
      <c r="B233" s="221"/>
      <c r="C233" s="222"/>
      <c r="D233" s="223" t="s">
        <v>151</v>
      </c>
      <c r="E233" s="224" t="s">
        <v>19</v>
      </c>
      <c r="F233" s="225" t="s">
        <v>360</v>
      </c>
      <c r="G233" s="222"/>
      <c r="H233" s="226">
        <v>1.6830000000000001</v>
      </c>
      <c r="I233" s="227"/>
      <c r="J233" s="222"/>
      <c r="K233" s="222"/>
      <c r="L233" s="228"/>
      <c r="M233" s="229"/>
      <c r="N233" s="230"/>
      <c r="O233" s="230"/>
      <c r="P233" s="230"/>
      <c r="Q233" s="230"/>
      <c r="R233" s="230"/>
      <c r="S233" s="230"/>
      <c r="T233" s="231"/>
      <c r="U233" s="13"/>
      <c r="V233" s="13"/>
      <c r="W233" s="13"/>
      <c r="X233" s="13"/>
      <c r="Y233" s="13"/>
      <c r="Z233" s="13"/>
      <c r="AA233" s="13"/>
      <c r="AB233" s="13"/>
      <c r="AC233" s="13"/>
      <c r="AD233" s="13"/>
      <c r="AE233" s="13"/>
      <c r="AT233" s="232" t="s">
        <v>151</v>
      </c>
      <c r="AU233" s="232" t="s">
        <v>79</v>
      </c>
      <c r="AV233" s="13" t="s">
        <v>79</v>
      </c>
      <c r="AW233" s="13" t="s">
        <v>31</v>
      </c>
      <c r="AX233" s="13" t="s">
        <v>69</v>
      </c>
      <c r="AY233" s="232" t="s">
        <v>140</v>
      </c>
    </row>
    <row r="234" s="13" customFormat="1">
      <c r="A234" s="13"/>
      <c r="B234" s="221"/>
      <c r="C234" s="222"/>
      <c r="D234" s="223" t="s">
        <v>151</v>
      </c>
      <c r="E234" s="224" t="s">
        <v>19</v>
      </c>
      <c r="F234" s="225" t="s">
        <v>361</v>
      </c>
      <c r="G234" s="222"/>
      <c r="H234" s="226">
        <v>10.455</v>
      </c>
      <c r="I234" s="227"/>
      <c r="J234" s="222"/>
      <c r="K234" s="222"/>
      <c r="L234" s="228"/>
      <c r="M234" s="229"/>
      <c r="N234" s="230"/>
      <c r="O234" s="230"/>
      <c r="P234" s="230"/>
      <c r="Q234" s="230"/>
      <c r="R234" s="230"/>
      <c r="S234" s="230"/>
      <c r="T234" s="231"/>
      <c r="U234" s="13"/>
      <c r="V234" s="13"/>
      <c r="W234" s="13"/>
      <c r="X234" s="13"/>
      <c r="Y234" s="13"/>
      <c r="Z234" s="13"/>
      <c r="AA234" s="13"/>
      <c r="AB234" s="13"/>
      <c r="AC234" s="13"/>
      <c r="AD234" s="13"/>
      <c r="AE234" s="13"/>
      <c r="AT234" s="232" t="s">
        <v>151</v>
      </c>
      <c r="AU234" s="232" t="s">
        <v>79</v>
      </c>
      <c r="AV234" s="13" t="s">
        <v>79</v>
      </c>
      <c r="AW234" s="13" t="s">
        <v>31</v>
      </c>
      <c r="AX234" s="13" t="s">
        <v>69</v>
      </c>
      <c r="AY234" s="232" t="s">
        <v>140</v>
      </c>
    </row>
    <row r="235" s="13" customFormat="1">
      <c r="A235" s="13"/>
      <c r="B235" s="221"/>
      <c r="C235" s="222"/>
      <c r="D235" s="223" t="s">
        <v>151</v>
      </c>
      <c r="E235" s="224" t="s">
        <v>19</v>
      </c>
      <c r="F235" s="225" t="s">
        <v>362</v>
      </c>
      <c r="G235" s="222"/>
      <c r="H235" s="226">
        <v>1.6830000000000001</v>
      </c>
      <c r="I235" s="227"/>
      <c r="J235" s="222"/>
      <c r="K235" s="222"/>
      <c r="L235" s="228"/>
      <c r="M235" s="229"/>
      <c r="N235" s="230"/>
      <c r="O235" s="230"/>
      <c r="P235" s="230"/>
      <c r="Q235" s="230"/>
      <c r="R235" s="230"/>
      <c r="S235" s="230"/>
      <c r="T235" s="231"/>
      <c r="U235" s="13"/>
      <c r="V235" s="13"/>
      <c r="W235" s="13"/>
      <c r="X235" s="13"/>
      <c r="Y235" s="13"/>
      <c r="Z235" s="13"/>
      <c r="AA235" s="13"/>
      <c r="AB235" s="13"/>
      <c r="AC235" s="13"/>
      <c r="AD235" s="13"/>
      <c r="AE235" s="13"/>
      <c r="AT235" s="232" t="s">
        <v>151</v>
      </c>
      <c r="AU235" s="232" t="s">
        <v>79</v>
      </c>
      <c r="AV235" s="13" t="s">
        <v>79</v>
      </c>
      <c r="AW235" s="13" t="s">
        <v>31</v>
      </c>
      <c r="AX235" s="13" t="s">
        <v>69</v>
      </c>
      <c r="AY235" s="232" t="s">
        <v>140</v>
      </c>
    </row>
    <row r="236" s="13" customFormat="1">
      <c r="A236" s="13"/>
      <c r="B236" s="221"/>
      <c r="C236" s="222"/>
      <c r="D236" s="223" t="s">
        <v>151</v>
      </c>
      <c r="E236" s="224" t="s">
        <v>19</v>
      </c>
      <c r="F236" s="225" t="s">
        <v>363</v>
      </c>
      <c r="G236" s="222"/>
      <c r="H236" s="226">
        <v>1.502</v>
      </c>
      <c r="I236" s="227"/>
      <c r="J236" s="222"/>
      <c r="K236" s="222"/>
      <c r="L236" s="228"/>
      <c r="M236" s="229"/>
      <c r="N236" s="230"/>
      <c r="O236" s="230"/>
      <c r="P236" s="230"/>
      <c r="Q236" s="230"/>
      <c r="R236" s="230"/>
      <c r="S236" s="230"/>
      <c r="T236" s="231"/>
      <c r="U236" s="13"/>
      <c r="V236" s="13"/>
      <c r="W236" s="13"/>
      <c r="X236" s="13"/>
      <c r="Y236" s="13"/>
      <c r="Z236" s="13"/>
      <c r="AA236" s="13"/>
      <c r="AB236" s="13"/>
      <c r="AC236" s="13"/>
      <c r="AD236" s="13"/>
      <c r="AE236" s="13"/>
      <c r="AT236" s="232" t="s">
        <v>151</v>
      </c>
      <c r="AU236" s="232" t="s">
        <v>79</v>
      </c>
      <c r="AV236" s="13" t="s">
        <v>79</v>
      </c>
      <c r="AW236" s="13" t="s">
        <v>31</v>
      </c>
      <c r="AX236" s="13" t="s">
        <v>69</v>
      </c>
      <c r="AY236" s="232" t="s">
        <v>140</v>
      </c>
    </row>
    <row r="237" s="13" customFormat="1">
      <c r="A237" s="13"/>
      <c r="B237" s="221"/>
      <c r="C237" s="222"/>
      <c r="D237" s="223" t="s">
        <v>151</v>
      </c>
      <c r="E237" s="224" t="s">
        <v>19</v>
      </c>
      <c r="F237" s="225" t="s">
        <v>364</v>
      </c>
      <c r="G237" s="222"/>
      <c r="H237" s="226">
        <v>12.002000000000001</v>
      </c>
      <c r="I237" s="227"/>
      <c r="J237" s="222"/>
      <c r="K237" s="222"/>
      <c r="L237" s="228"/>
      <c r="M237" s="229"/>
      <c r="N237" s="230"/>
      <c r="O237" s="230"/>
      <c r="P237" s="230"/>
      <c r="Q237" s="230"/>
      <c r="R237" s="230"/>
      <c r="S237" s="230"/>
      <c r="T237" s="231"/>
      <c r="U237" s="13"/>
      <c r="V237" s="13"/>
      <c r="W237" s="13"/>
      <c r="X237" s="13"/>
      <c r="Y237" s="13"/>
      <c r="Z237" s="13"/>
      <c r="AA237" s="13"/>
      <c r="AB237" s="13"/>
      <c r="AC237" s="13"/>
      <c r="AD237" s="13"/>
      <c r="AE237" s="13"/>
      <c r="AT237" s="232" t="s">
        <v>151</v>
      </c>
      <c r="AU237" s="232" t="s">
        <v>79</v>
      </c>
      <c r="AV237" s="13" t="s">
        <v>79</v>
      </c>
      <c r="AW237" s="13" t="s">
        <v>31</v>
      </c>
      <c r="AX237" s="13" t="s">
        <v>69</v>
      </c>
      <c r="AY237" s="232" t="s">
        <v>140</v>
      </c>
    </row>
    <row r="238" s="12" customFormat="1" ht="22.8" customHeight="1">
      <c r="A238" s="12"/>
      <c r="B238" s="187"/>
      <c r="C238" s="188"/>
      <c r="D238" s="189" t="s">
        <v>68</v>
      </c>
      <c r="E238" s="201" t="s">
        <v>365</v>
      </c>
      <c r="F238" s="201" t="s">
        <v>366</v>
      </c>
      <c r="G238" s="188"/>
      <c r="H238" s="188"/>
      <c r="I238" s="191"/>
      <c r="J238" s="202">
        <f>BK238</f>
        <v>0</v>
      </c>
      <c r="K238" s="188"/>
      <c r="L238" s="193"/>
      <c r="M238" s="194"/>
      <c r="N238" s="195"/>
      <c r="O238" s="195"/>
      <c r="P238" s="196">
        <f>SUM(P239:P254)</f>
        <v>0</v>
      </c>
      <c r="Q238" s="195"/>
      <c r="R238" s="196">
        <f>SUM(R239:R254)</f>
        <v>0.02162</v>
      </c>
      <c r="S238" s="195"/>
      <c r="T238" s="197">
        <f>SUM(T239:T254)</f>
        <v>0</v>
      </c>
      <c r="U238" s="12"/>
      <c r="V238" s="12"/>
      <c r="W238" s="12"/>
      <c r="X238" s="12"/>
      <c r="Y238" s="12"/>
      <c r="Z238" s="12"/>
      <c r="AA238" s="12"/>
      <c r="AB238" s="12"/>
      <c r="AC238" s="12"/>
      <c r="AD238" s="12"/>
      <c r="AE238" s="12"/>
      <c r="AR238" s="198" t="s">
        <v>77</v>
      </c>
      <c r="AT238" s="199" t="s">
        <v>68</v>
      </c>
      <c r="AU238" s="199" t="s">
        <v>77</v>
      </c>
      <c r="AY238" s="198" t="s">
        <v>140</v>
      </c>
      <c r="BK238" s="200">
        <f>SUM(BK239:BK254)</f>
        <v>0</v>
      </c>
    </row>
    <row r="239" s="2" customFormat="1" ht="37.8" customHeight="1">
      <c r="A239" s="37"/>
      <c r="B239" s="38"/>
      <c r="C239" s="203" t="s">
        <v>367</v>
      </c>
      <c r="D239" s="203" t="s">
        <v>142</v>
      </c>
      <c r="E239" s="204" t="s">
        <v>368</v>
      </c>
      <c r="F239" s="205" t="s">
        <v>369</v>
      </c>
      <c r="G239" s="206" t="s">
        <v>155</v>
      </c>
      <c r="H239" s="207">
        <v>50</v>
      </c>
      <c r="I239" s="208"/>
      <c r="J239" s="209">
        <f>ROUND(I239*H239,2)</f>
        <v>0</v>
      </c>
      <c r="K239" s="205" t="s">
        <v>146</v>
      </c>
      <c r="L239" s="43"/>
      <c r="M239" s="210" t="s">
        <v>19</v>
      </c>
      <c r="N239" s="211" t="s">
        <v>40</v>
      </c>
      <c r="O239" s="83"/>
      <c r="P239" s="212">
        <f>O239*H239</f>
        <v>0</v>
      </c>
      <c r="Q239" s="212">
        <v>0.00012999999999999999</v>
      </c>
      <c r="R239" s="212">
        <f>Q239*H239</f>
        <v>0.0064999999999999997</v>
      </c>
      <c r="S239" s="212">
        <v>0</v>
      </c>
      <c r="T239" s="213">
        <f>S239*H239</f>
        <v>0</v>
      </c>
      <c r="U239" s="37"/>
      <c r="V239" s="37"/>
      <c r="W239" s="37"/>
      <c r="X239" s="37"/>
      <c r="Y239" s="37"/>
      <c r="Z239" s="37"/>
      <c r="AA239" s="37"/>
      <c r="AB239" s="37"/>
      <c r="AC239" s="37"/>
      <c r="AD239" s="37"/>
      <c r="AE239" s="37"/>
      <c r="AR239" s="214" t="s">
        <v>147</v>
      </c>
      <c r="AT239" s="214" t="s">
        <v>142</v>
      </c>
      <c r="AU239" s="214" t="s">
        <v>79</v>
      </c>
      <c r="AY239" s="16" t="s">
        <v>140</v>
      </c>
      <c r="BE239" s="215">
        <f>IF(N239="základní",J239,0)</f>
        <v>0</v>
      </c>
      <c r="BF239" s="215">
        <f>IF(N239="snížená",J239,0)</f>
        <v>0</v>
      </c>
      <c r="BG239" s="215">
        <f>IF(N239="zákl. přenesená",J239,0)</f>
        <v>0</v>
      </c>
      <c r="BH239" s="215">
        <f>IF(N239="sníž. přenesená",J239,0)</f>
        <v>0</v>
      </c>
      <c r="BI239" s="215">
        <f>IF(N239="nulová",J239,0)</f>
        <v>0</v>
      </c>
      <c r="BJ239" s="16" t="s">
        <v>77</v>
      </c>
      <c r="BK239" s="215">
        <f>ROUND(I239*H239,2)</f>
        <v>0</v>
      </c>
      <c r="BL239" s="16" t="s">
        <v>147</v>
      </c>
      <c r="BM239" s="214" t="s">
        <v>370</v>
      </c>
    </row>
    <row r="240" s="2" customFormat="1">
      <c r="A240" s="37"/>
      <c r="B240" s="38"/>
      <c r="C240" s="39"/>
      <c r="D240" s="216" t="s">
        <v>149</v>
      </c>
      <c r="E240" s="39"/>
      <c r="F240" s="217" t="s">
        <v>371</v>
      </c>
      <c r="G240" s="39"/>
      <c r="H240" s="39"/>
      <c r="I240" s="218"/>
      <c r="J240" s="39"/>
      <c r="K240" s="39"/>
      <c r="L240" s="43"/>
      <c r="M240" s="219"/>
      <c r="N240" s="220"/>
      <c r="O240" s="83"/>
      <c r="P240" s="83"/>
      <c r="Q240" s="83"/>
      <c r="R240" s="83"/>
      <c r="S240" s="83"/>
      <c r="T240" s="84"/>
      <c r="U240" s="37"/>
      <c r="V240" s="37"/>
      <c r="W240" s="37"/>
      <c r="X240" s="37"/>
      <c r="Y240" s="37"/>
      <c r="Z240" s="37"/>
      <c r="AA240" s="37"/>
      <c r="AB240" s="37"/>
      <c r="AC240" s="37"/>
      <c r="AD240" s="37"/>
      <c r="AE240" s="37"/>
      <c r="AT240" s="16" t="s">
        <v>149</v>
      </c>
      <c r="AU240" s="16" t="s">
        <v>79</v>
      </c>
    </row>
    <row r="241" s="13" customFormat="1">
      <c r="A241" s="13"/>
      <c r="B241" s="221"/>
      <c r="C241" s="222"/>
      <c r="D241" s="223" t="s">
        <v>151</v>
      </c>
      <c r="E241" s="224" t="s">
        <v>19</v>
      </c>
      <c r="F241" s="225" t="s">
        <v>372</v>
      </c>
      <c r="G241" s="222"/>
      <c r="H241" s="226">
        <v>50</v>
      </c>
      <c r="I241" s="227"/>
      <c r="J241" s="222"/>
      <c r="K241" s="222"/>
      <c r="L241" s="228"/>
      <c r="M241" s="229"/>
      <c r="N241" s="230"/>
      <c r="O241" s="230"/>
      <c r="P241" s="230"/>
      <c r="Q241" s="230"/>
      <c r="R241" s="230"/>
      <c r="S241" s="230"/>
      <c r="T241" s="231"/>
      <c r="U241" s="13"/>
      <c r="V241" s="13"/>
      <c r="W241" s="13"/>
      <c r="X241" s="13"/>
      <c r="Y241" s="13"/>
      <c r="Z241" s="13"/>
      <c r="AA241" s="13"/>
      <c r="AB241" s="13"/>
      <c r="AC241" s="13"/>
      <c r="AD241" s="13"/>
      <c r="AE241" s="13"/>
      <c r="AT241" s="232" t="s">
        <v>151</v>
      </c>
      <c r="AU241" s="232" t="s">
        <v>79</v>
      </c>
      <c r="AV241" s="13" t="s">
        <v>79</v>
      </c>
      <c r="AW241" s="13" t="s">
        <v>31</v>
      </c>
      <c r="AX241" s="13" t="s">
        <v>69</v>
      </c>
      <c r="AY241" s="232" t="s">
        <v>140</v>
      </c>
    </row>
    <row r="242" s="2" customFormat="1" ht="37.8" customHeight="1">
      <c r="A242" s="37"/>
      <c r="B242" s="38"/>
      <c r="C242" s="203" t="s">
        <v>373</v>
      </c>
      <c r="D242" s="203" t="s">
        <v>142</v>
      </c>
      <c r="E242" s="204" t="s">
        <v>374</v>
      </c>
      <c r="F242" s="205" t="s">
        <v>375</v>
      </c>
      <c r="G242" s="206" t="s">
        <v>155</v>
      </c>
      <c r="H242" s="207">
        <v>72</v>
      </c>
      <c r="I242" s="208"/>
      <c r="J242" s="209">
        <f>ROUND(I242*H242,2)</f>
        <v>0</v>
      </c>
      <c r="K242" s="205" t="s">
        <v>146</v>
      </c>
      <c r="L242" s="43"/>
      <c r="M242" s="210" t="s">
        <v>19</v>
      </c>
      <c r="N242" s="211" t="s">
        <v>40</v>
      </c>
      <c r="O242" s="83"/>
      <c r="P242" s="212">
        <f>O242*H242</f>
        <v>0</v>
      </c>
      <c r="Q242" s="212">
        <v>0.00021000000000000001</v>
      </c>
      <c r="R242" s="212">
        <f>Q242*H242</f>
        <v>0.015120000000000002</v>
      </c>
      <c r="S242" s="212">
        <v>0</v>
      </c>
      <c r="T242" s="213">
        <f>S242*H242</f>
        <v>0</v>
      </c>
      <c r="U242" s="37"/>
      <c r="V242" s="37"/>
      <c r="W242" s="37"/>
      <c r="X242" s="37"/>
      <c r="Y242" s="37"/>
      <c r="Z242" s="37"/>
      <c r="AA242" s="37"/>
      <c r="AB242" s="37"/>
      <c r="AC242" s="37"/>
      <c r="AD242" s="37"/>
      <c r="AE242" s="37"/>
      <c r="AR242" s="214" t="s">
        <v>147</v>
      </c>
      <c r="AT242" s="214" t="s">
        <v>142</v>
      </c>
      <c r="AU242" s="214" t="s">
        <v>79</v>
      </c>
      <c r="AY242" s="16" t="s">
        <v>140</v>
      </c>
      <c r="BE242" s="215">
        <f>IF(N242="základní",J242,0)</f>
        <v>0</v>
      </c>
      <c r="BF242" s="215">
        <f>IF(N242="snížená",J242,0)</f>
        <v>0</v>
      </c>
      <c r="BG242" s="215">
        <f>IF(N242="zákl. přenesená",J242,0)</f>
        <v>0</v>
      </c>
      <c r="BH242" s="215">
        <f>IF(N242="sníž. přenesená",J242,0)</f>
        <v>0</v>
      </c>
      <c r="BI242" s="215">
        <f>IF(N242="nulová",J242,0)</f>
        <v>0</v>
      </c>
      <c r="BJ242" s="16" t="s">
        <v>77</v>
      </c>
      <c r="BK242" s="215">
        <f>ROUND(I242*H242,2)</f>
        <v>0</v>
      </c>
      <c r="BL242" s="16" t="s">
        <v>147</v>
      </c>
      <c r="BM242" s="214" t="s">
        <v>376</v>
      </c>
    </row>
    <row r="243" s="2" customFormat="1">
      <c r="A243" s="37"/>
      <c r="B243" s="38"/>
      <c r="C243" s="39"/>
      <c r="D243" s="216" t="s">
        <v>149</v>
      </c>
      <c r="E243" s="39"/>
      <c r="F243" s="217" t="s">
        <v>377</v>
      </c>
      <c r="G243" s="39"/>
      <c r="H243" s="39"/>
      <c r="I243" s="218"/>
      <c r="J243" s="39"/>
      <c r="K243" s="39"/>
      <c r="L243" s="43"/>
      <c r="M243" s="219"/>
      <c r="N243" s="220"/>
      <c r="O243" s="83"/>
      <c r="P243" s="83"/>
      <c r="Q243" s="83"/>
      <c r="R243" s="83"/>
      <c r="S243" s="83"/>
      <c r="T243" s="84"/>
      <c r="U243" s="37"/>
      <c r="V243" s="37"/>
      <c r="W243" s="37"/>
      <c r="X243" s="37"/>
      <c r="Y243" s="37"/>
      <c r="Z243" s="37"/>
      <c r="AA243" s="37"/>
      <c r="AB243" s="37"/>
      <c r="AC243" s="37"/>
      <c r="AD243" s="37"/>
      <c r="AE243" s="37"/>
      <c r="AT243" s="16" t="s">
        <v>149</v>
      </c>
      <c r="AU243" s="16" t="s">
        <v>79</v>
      </c>
    </row>
    <row r="244" s="13" customFormat="1">
      <c r="A244" s="13"/>
      <c r="B244" s="221"/>
      <c r="C244" s="222"/>
      <c r="D244" s="223" t="s">
        <v>151</v>
      </c>
      <c r="E244" s="224" t="s">
        <v>19</v>
      </c>
      <c r="F244" s="225" t="s">
        <v>378</v>
      </c>
      <c r="G244" s="222"/>
      <c r="H244" s="226">
        <v>72</v>
      </c>
      <c r="I244" s="227"/>
      <c r="J244" s="222"/>
      <c r="K244" s="222"/>
      <c r="L244" s="228"/>
      <c r="M244" s="229"/>
      <c r="N244" s="230"/>
      <c r="O244" s="230"/>
      <c r="P244" s="230"/>
      <c r="Q244" s="230"/>
      <c r="R244" s="230"/>
      <c r="S244" s="230"/>
      <c r="T244" s="231"/>
      <c r="U244" s="13"/>
      <c r="V244" s="13"/>
      <c r="W244" s="13"/>
      <c r="X244" s="13"/>
      <c r="Y244" s="13"/>
      <c r="Z244" s="13"/>
      <c r="AA244" s="13"/>
      <c r="AB244" s="13"/>
      <c r="AC244" s="13"/>
      <c r="AD244" s="13"/>
      <c r="AE244" s="13"/>
      <c r="AT244" s="232" t="s">
        <v>151</v>
      </c>
      <c r="AU244" s="232" t="s">
        <v>79</v>
      </c>
      <c r="AV244" s="13" t="s">
        <v>79</v>
      </c>
      <c r="AW244" s="13" t="s">
        <v>31</v>
      </c>
      <c r="AX244" s="13" t="s">
        <v>69</v>
      </c>
      <c r="AY244" s="232" t="s">
        <v>140</v>
      </c>
    </row>
    <row r="245" s="2" customFormat="1" ht="33" customHeight="1">
      <c r="A245" s="37"/>
      <c r="B245" s="38"/>
      <c r="C245" s="203" t="s">
        <v>379</v>
      </c>
      <c r="D245" s="203" t="s">
        <v>142</v>
      </c>
      <c r="E245" s="204" t="s">
        <v>380</v>
      </c>
      <c r="F245" s="205" t="s">
        <v>381</v>
      </c>
      <c r="G245" s="206" t="s">
        <v>382</v>
      </c>
      <c r="H245" s="207">
        <v>9.3000000000000007</v>
      </c>
      <c r="I245" s="208"/>
      <c r="J245" s="209">
        <f>ROUND(I245*H245,2)</f>
        <v>0</v>
      </c>
      <c r="K245" s="205" t="s">
        <v>146</v>
      </c>
      <c r="L245" s="43"/>
      <c r="M245" s="210" t="s">
        <v>19</v>
      </c>
      <c r="N245" s="211" t="s">
        <v>40</v>
      </c>
      <c r="O245" s="83"/>
      <c r="P245" s="212">
        <f>O245*H245</f>
        <v>0</v>
      </c>
      <c r="Q245" s="212">
        <v>0</v>
      </c>
      <c r="R245" s="212">
        <f>Q245*H245</f>
        <v>0</v>
      </c>
      <c r="S245" s="212">
        <v>0</v>
      </c>
      <c r="T245" s="213">
        <f>S245*H245</f>
        <v>0</v>
      </c>
      <c r="U245" s="37"/>
      <c r="V245" s="37"/>
      <c r="W245" s="37"/>
      <c r="X245" s="37"/>
      <c r="Y245" s="37"/>
      <c r="Z245" s="37"/>
      <c r="AA245" s="37"/>
      <c r="AB245" s="37"/>
      <c r="AC245" s="37"/>
      <c r="AD245" s="37"/>
      <c r="AE245" s="37"/>
      <c r="AR245" s="214" t="s">
        <v>147</v>
      </c>
      <c r="AT245" s="214" t="s">
        <v>142</v>
      </c>
      <c r="AU245" s="214" t="s">
        <v>79</v>
      </c>
      <c r="AY245" s="16" t="s">
        <v>140</v>
      </c>
      <c r="BE245" s="215">
        <f>IF(N245="základní",J245,0)</f>
        <v>0</v>
      </c>
      <c r="BF245" s="215">
        <f>IF(N245="snížená",J245,0)</f>
        <v>0</v>
      </c>
      <c r="BG245" s="215">
        <f>IF(N245="zákl. přenesená",J245,0)</f>
        <v>0</v>
      </c>
      <c r="BH245" s="215">
        <f>IF(N245="sníž. přenesená",J245,0)</f>
        <v>0</v>
      </c>
      <c r="BI245" s="215">
        <f>IF(N245="nulová",J245,0)</f>
        <v>0</v>
      </c>
      <c r="BJ245" s="16" t="s">
        <v>77</v>
      </c>
      <c r="BK245" s="215">
        <f>ROUND(I245*H245,2)</f>
        <v>0</v>
      </c>
      <c r="BL245" s="16" t="s">
        <v>147</v>
      </c>
      <c r="BM245" s="214" t="s">
        <v>383</v>
      </c>
    </row>
    <row r="246" s="2" customFormat="1">
      <c r="A246" s="37"/>
      <c r="B246" s="38"/>
      <c r="C246" s="39"/>
      <c r="D246" s="216" t="s">
        <v>149</v>
      </c>
      <c r="E246" s="39"/>
      <c r="F246" s="217" t="s">
        <v>384</v>
      </c>
      <c r="G246" s="39"/>
      <c r="H246" s="39"/>
      <c r="I246" s="218"/>
      <c r="J246" s="39"/>
      <c r="K246" s="39"/>
      <c r="L246" s="43"/>
      <c r="M246" s="219"/>
      <c r="N246" s="220"/>
      <c r="O246" s="83"/>
      <c r="P246" s="83"/>
      <c r="Q246" s="83"/>
      <c r="R246" s="83"/>
      <c r="S246" s="83"/>
      <c r="T246" s="84"/>
      <c r="U246" s="37"/>
      <c r="V246" s="37"/>
      <c r="W246" s="37"/>
      <c r="X246" s="37"/>
      <c r="Y246" s="37"/>
      <c r="Z246" s="37"/>
      <c r="AA246" s="37"/>
      <c r="AB246" s="37"/>
      <c r="AC246" s="37"/>
      <c r="AD246" s="37"/>
      <c r="AE246" s="37"/>
      <c r="AT246" s="16" t="s">
        <v>149</v>
      </c>
      <c r="AU246" s="16" t="s">
        <v>79</v>
      </c>
    </row>
    <row r="247" s="13" customFormat="1">
      <c r="A247" s="13"/>
      <c r="B247" s="221"/>
      <c r="C247" s="222"/>
      <c r="D247" s="223" t="s">
        <v>151</v>
      </c>
      <c r="E247" s="224" t="s">
        <v>19</v>
      </c>
      <c r="F247" s="225" t="s">
        <v>385</v>
      </c>
      <c r="G247" s="222"/>
      <c r="H247" s="226">
        <v>9.3000000000000007</v>
      </c>
      <c r="I247" s="227"/>
      <c r="J247" s="222"/>
      <c r="K247" s="222"/>
      <c r="L247" s="228"/>
      <c r="M247" s="229"/>
      <c r="N247" s="230"/>
      <c r="O247" s="230"/>
      <c r="P247" s="230"/>
      <c r="Q247" s="230"/>
      <c r="R247" s="230"/>
      <c r="S247" s="230"/>
      <c r="T247" s="231"/>
      <c r="U247" s="13"/>
      <c r="V247" s="13"/>
      <c r="W247" s="13"/>
      <c r="X247" s="13"/>
      <c r="Y247" s="13"/>
      <c r="Z247" s="13"/>
      <c r="AA247" s="13"/>
      <c r="AB247" s="13"/>
      <c r="AC247" s="13"/>
      <c r="AD247" s="13"/>
      <c r="AE247" s="13"/>
      <c r="AT247" s="232" t="s">
        <v>151</v>
      </c>
      <c r="AU247" s="232" t="s">
        <v>79</v>
      </c>
      <c r="AV247" s="13" t="s">
        <v>79</v>
      </c>
      <c r="AW247" s="13" t="s">
        <v>31</v>
      </c>
      <c r="AX247" s="13" t="s">
        <v>69</v>
      </c>
      <c r="AY247" s="232" t="s">
        <v>140</v>
      </c>
    </row>
    <row r="248" s="2" customFormat="1" ht="37.8" customHeight="1">
      <c r="A248" s="37"/>
      <c r="B248" s="38"/>
      <c r="C248" s="203" t="s">
        <v>386</v>
      </c>
      <c r="D248" s="203" t="s">
        <v>142</v>
      </c>
      <c r="E248" s="204" t="s">
        <v>387</v>
      </c>
      <c r="F248" s="205" t="s">
        <v>388</v>
      </c>
      <c r="G248" s="206" t="s">
        <v>382</v>
      </c>
      <c r="H248" s="207">
        <v>186</v>
      </c>
      <c r="I248" s="208"/>
      <c r="J248" s="209">
        <f>ROUND(I248*H248,2)</f>
        <v>0</v>
      </c>
      <c r="K248" s="205" t="s">
        <v>146</v>
      </c>
      <c r="L248" s="43"/>
      <c r="M248" s="210" t="s">
        <v>19</v>
      </c>
      <c r="N248" s="211" t="s">
        <v>40</v>
      </c>
      <c r="O248" s="83"/>
      <c r="P248" s="212">
        <f>O248*H248</f>
        <v>0</v>
      </c>
      <c r="Q248" s="212">
        <v>0</v>
      </c>
      <c r="R248" s="212">
        <f>Q248*H248</f>
        <v>0</v>
      </c>
      <c r="S248" s="212">
        <v>0</v>
      </c>
      <c r="T248" s="213">
        <f>S248*H248</f>
        <v>0</v>
      </c>
      <c r="U248" s="37"/>
      <c r="V248" s="37"/>
      <c r="W248" s="37"/>
      <c r="X248" s="37"/>
      <c r="Y248" s="37"/>
      <c r="Z248" s="37"/>
      <c r="AA248" s="37"/>
      <c r="AB248" s="37"/>
      <c r="AC248" s="37"/>
      <c r="AD248" s="37"/>
      <c r="AE248" s="37"/>
      <c r="AR248" s="214" t="s">
        <v>147</v>
      </c>
      <c r="AT248" s="214" t="s">
        <v>142</v>
      </c>
      <c r="AU248" s="214" t="s">
        <v>79</v>
      </c>
      <c r="AY248" s="16" t="s">
        <v>140</v>
      </c>
      <c r="BE248" s="215">
        <f>IF(N248="základní",J248,0)</f>
        <v>0</v>
      </c>
      <c r="BF248" s="215">
        <f>IF(N248="snížená",J248,0)</f>
        <v>0</v>
      </c>
      <c r="BG248" s="215">
        <f>IF(N248="zákl. přenesená",J248,0)</f>
        <v>0</v>
      </c>
      <c r="BH248" s="215">
        <f>IF(N248="sníž. přenesená",J248,0)</f>
        <v>0</v>
      </c>
      <c r="BI248" s="215">
        <f>IF(N248="nulová",J248,0)</f>
        <v>0</v>
      </c>
      <c r="BJ248" s="16" t="s">
        <v>77</v>
      </c>
      <c r="BK248" s="215">
        <f>ROUND(I248*H248,2)</f>
        <v>0</v>
      </c>
      <c r="BL248" s="16" t="s">
        <v>147</v>
      </c>
      <c r="BM248" s="214" t="s">
        <v>389</v>
      </c>
    </row>
    <row r="249" s="2" customFormat="1">
      <c r="A249" s="37"/>
      <c r="B249" s="38"/>
      <c r="C249" s="39"/>
      <c r="D249" s="216" t="s">
        <v>149</v>
      </c>
      <c r="E249" s="39"/>
      <c r="F249" s="217" t="s">
        <v>390</v>
      </c>
      <c r="G249" s="39"/>
      <c r="H249" s="39"/>
      <c r="I249" s="218"/>
      <c r="J249" s="39"/>
      <c r="K249" s="39"/>
      <c r="L249" s="43"/>
      <c r="M249" s="219"/>
      <c r="N249" s="220"/>
      <c r="O249" s="83"/>
      <c r="P249" s="83"/>
      <c r="Q249" s="83"/>
      <c r="R249" s="83"/>
      <c r="S249" s="83"/>
      <c r="T249" s="84"/>
      <c r="U249" s="37"/>
      <c r="V249" s="37"/>
      <c r="W249" s="37"/>
      <c r="X249" s="37"/>
      <c r="Y249" s="37"/>
      <c r="Z249" s="37"/>
      <c r="AA249" s="37"/>
      <c r="AB249" s="37"/>
      <c r="AC249" s="37"/>
      <c r="AD249" s="37"/>
      <c r="AE249" s="37"/>
      <c r="AT249" s="16" t="s">
        <v>149</v>
      </c>
      <c r="AU249" s="16" t="s">
        <v>79</v>
      </c>
    </row>
    <row r="250" s="2" customFormat="1">
      <c r="A250" s="37"/>
      <c r="B250" s="38"/>
      <c r="C250" s="39"/>
      <c r="D250" s="223" t="s">
        <v>391</v>
      </c>
      <c r="E250" s="39"/>
      <c r="F250" s="243" t="s">
        <v>392</v>
      </c>
      <c r="G250" s="39"/>
      <c r="H250" s="39"/>
      <c r="I250" s="218"/>
      <c r="J250" s="39"/>
      <c r="K250" s="39"/>
      <c r="L250" s="43"/>
      <c r="M250" s="219"/>
      <c r="N250" s="220"/>
      <c r="O250" s="83"/>
      <c r="P250" s="83"/>
      <c r="Q250" s="83"/>
      <c r="R250" s="83"/>
      <c r="S250" s="83"/>
      <c r="T250" s="84"/>
      <c r="U250" s="37"/>
      <c r="V250" s="37"/>
      <c r="W250" s="37"/>
      <c r="X250" s="37"/>
      <c r="Y250" s="37"/>
      <c r="Z250" s="37"/>
      <c r="AA250" s="37"/>
      <c r="AB250" s="37"/>
      <c r="AC250" s="37"/>
      <c r="AD250" s="37"/>
      <c r="AE250" s="37"/>
      <c r="AT250" s="16" t="s">
        <v>391</v>
      </c>
      <c r="AU250" s="16" t="s">
        <v>79</v>
      </c>
    </row>
    <row r="251" s="13" customFormat="1">
      <c r="A251" s="13"/>
      <c r="B251" s="221"/>
      <c r="C251" s="222"/>
      <c r="D251" s="223" t="s">
        <v>151</v>
      </c>
      <c r="E251" s="222"/>
      <c r="F251" s="225" t="s">
        <v>393</v>
      </c>
      <c r="G251" s="222"/>
      <c r="H251" s="226">
        <v>186</v>
      </c>
      <c r="I251" s="227"/>
      <c r="J251" s="222"/>
      <c r="K251" s="222"/>
      <c r="L251" s="228"/>
      <c r="M251" s="229"/>
      <c r="N251" s="230"/>
      <c r="O251" s="230"/>
      <c r="P251" s="230"/>
      <c r="Q251" s="230"/>
      <c r="R251" s="230"/>
      <c r="S251" s="230"/>
      <c r="T251" s="231"/>
      <c r="U251" s="13"/>
      <c r="V251" s="13"/>
      <c r="W251" s="13"/>
      <c r="X251" s="13"/>
      <c r="Y251" s="13"/>
      <c r="Z251" s="13"/>
      <c r="AA251" s="13"/>
      <c r="AB251" s="13"/>
      <c r="AC251" s="13"/>
      <c r="AD251" s="13"/>
      <c r="AE251" s="13"/>
      <c r="AT251" s="232" t="s">
        <v>151</v>
      </c>
      <c r="AU251" s="232" t="s">
        <v>79</v>
      </c>
      <c r="AV251" s="13" t="s">
        <v>79</v>
      </c>
      <c r="AW251" s="13" t="s">
        <v>4</v>
      </c>
      <c r="AX251" s="13" t="s">
        <v>77</v>
      </c>
      <c r="AY251" s="232" t="s">
        <v>140</v>
      </c>
    </row>
    <row r="252" s="2" customFormat="1" ht="33" customHeight="1">
      <c r="A252" s="37"/>
      <c r="B252" s="38"/>
      <c r="C252" s="203" t="s">
        <v>394</v>
      </c>
      <c r="D252" s="203" t="s">
        <v>142</v>
      </c>
      <c r="E252" s="204" t="s">
        <v>395</v>
      </c>
      <c r="F252" s="205" t="s">
        <v>396</v>
      </c>
      <c r="G252" s="206" t="s">
        <v>382</v>
      </c>
      <c r="H252" s="207">
        <v>9.3000000000000007</v>
      </c>
      <c r="I252" s="208"/>
      <c r="J252" s="209">
        <f>ROUND(I252*H252,2)</f>
        <v>0</v>
      </c>
      <c r="K252" s="205" t="s">
        <v>146</v>
      </c>
      <c r="L252" s="43"/>
      <c r="M252" s="210" t="s">
        <v>19</v>
      </c>
      <c r="N252" s="211" t="s">
        <v>40</v>
      </c>
      <c r="O252" s="83"/>
      <c r="P252" s="212">
        <f>O252*H252</f>
        <v>0</v>
      </c>
      <c r="Q252" s="212">
        <v>0</v>
      </c>
      <c r="R252" s="212">
        <f>Q252*H252</f>
        <v>0</v>
      </c>
      <c r="S252" s="212">
        <v>0</v>
      </c>
      <c r="T252" s="213">
        <f>S252*H252</f>
        <v>0</v>
      </c>
      <c r="U252" s="37"/>
      <c r="V252" s="37"/>
      <c r="W252" s="37"/>
      <c r="X252" s="37"/>
      <c r="Y252" s="37"/>
      <c r="Z252" s="37"/>
      <c r="AA252" s="37"/>
      <c r="AB252" s="37"/>
      <c r="AC252" s="37"/>
      <c r="AD252" s="37"/>
      <c r="AE252" s="37"/>
      <c r="AR252" s="214" t="s">
        <v>147</v>
      </c>
      <c r="AT252" s="214" t="s">
        <v>142</v>
      </c>
      <c r="AU252" s="214" t="s">
        <v>79</v>
      </c>
      <c r="AY252" s="16" t="s">
        <v>140</v>
      </c>
      <c r="BE252" s="215">
        <f>IF(N252="základní",J252,0)</f>
        <v>0</v>
      </c>
      <c r="BF252" s="215">
        <f>IF(N252="snížená",J252,0)</f>
        <v>0</v>
      </c>
      <c r="BG252" s="215">
        <f>IF(N252="zákl. přenesená",J252,0)</f>
        <v>0</v>
      </c>
      <c r="BH252" s="215">
        <f>IF(N252="sníž. přenesená",J252,0)</f>
        <v>0</v>
      </c>
      <c r="BI252" s="215">
        <f>IF(N252="nulová",J252,0)</f>
        <v>0</v>
      </c>
      <c r="BJ252" s="16" t="s">
        <v>77</v>
      </c>
      <c r="BK252" s="215">
        <f>ROUND(I252*H252,2)</f>
        <v>0</v>
      </c>
      <c r="BL252" s="16" t="s">
        <v>147</v>
      </c>
      <c r="BM252" s="214" t="s">
        <v>397</v>
      </c>
    </row>
    <row r="253" s="2" customFormat="1">
      <c r="A253" s="37"/>
      <c r="B253" s="38"/>
      <c r="C253" s="39"/>
      <c r="D253" s="216" t="s">
        <v>149</v>
      </c>
      <c r="E253" s="39"/>
      <c r="F253" s="217" t="s">
        <v>398</v>
      </c>
      <c r="G253" s="39"/>
      <c r="H253" s="39"/>
      <c r="I253" s="218"/>
      <c r="J253" s="39"/>
      <c r="K253" s="39"/>
      <c r="L253" s="43"/>
      <c r="M253" s="219"/>
      <c r="N253" s="220"/>
      <c r="O253" s="83"/>
      <c r="P253" s="83"/>
      <c r="Q253" s="83"/>
      <c r="R253" s="83"/>
      <c r="S253" s="83"/>
      <c r="T253" s="84"/>
      <c r="U253" s="37"/>
      <c r="V253" s="37"/>
      <c r="W253" s="37"/>
      <c r="X253" s="37"/>
      <c r="Y253" s="37"/>
      <c r="Z253" s="37"/>
      <c r="AA253" s="37"/>
      <c r="AB253" s="37"/>
      <c r="AC253" s="37"/>
      <c r="AD253" s="37"/>
      <c r="AE253" s="37"/>
      <c r="AT253" s="16" t="s">
        <v>149</v>
      </c>
      <c r="AU253" s="16" t="s">
        <v>79</v>
      </c>
    </row>
    <row r="254" s="13" customFormat="1">
      <c r="A254" s="13"/>
      <c r="B254" s="221"/>
      <c r="C254" s="222"/>
      <c r="D254" s="223" t="s">
        <v>151</v>
      </c>
      <c r="E254" s="224" t="s">
        <v>19</v>
      </c>
      <c r="F254" s="225" t="s">
        <v>385</v>
      </c>
      <c r="G254" s="222"/>
      <c r="H254" s="226">
        <v>9.3000000000000007</v>
      </c>
      <c r="I254" s="227"/>
      <c r="J254" s="222"/>
      <c r="K254" s="222"/>
      <c r="L254" s="228"/>
      <c r="M254" s="229"/>
      <c r="N254" s="230"/>
      <c r="O254" s="230"/>
      <c r="P254" s="230"/>
      <c r="Q254" s="230"/>
      <c r="R254" s="230"/>
      <c r="S254" s="230"/>
      <c r="T254" s="231"/>
      <c r="U254" s="13"/>
      <c r="V254" s="13"/>
      <c r="W254" s="13"/>
      <c r="X254" s="13"/>
      <c r="Y254" s="13"/>
      <c r="Z254" s="13"/>
      <c r="AA254" s="13"/>
      <c r="AB254" s="13"/>
      <c r="AC254" s="13"/>
      <c r="AD254" s="13"/>
      <c r="AE254" s="13"/>
      <c r="AT254" s="232" t="s">
        <v>151</v>
      </c>
      <c r="AU254" s="232" t="s">
        <v>79</v>
      </c>
      <c r="AV254" s="13" t="s">
        <v>79</v>
      </c>
      <c r="AW254" s="13" t="s">
        <v>31</v>
      </c>
      <c r="AX254" s="13" t="s">
        <v>69</v>
      </c>
      <c r="AY254" s="232" t="s">
        <v>140</v>
      </c>
    </row>
    <row r="255" s="12" customFormat="1" ht="22.8" customHeight="1">
      <c r="A255" s="12"/>
      <c r="B255" s="187"/>
      <c r="C255" s="188"/>
      <c r="D255" s="189" t="s">
        <v>68</v>
      </c>
      <c r="E255" s="201" t="s">
        <v>399</v>
      </c>
      <c r="F255" s="201" t="s">
        <v>400</v>
      </c>
      <c r="G255" s="188"/>
      <c r="H255" s="188"/>
      <c r="I255" s="191"/>
      <c r="J255" s="202">
        <f>BK255</f>
        <v>0</v>
      </c>
      <c r="K255" s="188"/>
      <c r="L255" s="193"/>
      <c r="M255" s="194"/>
      <c r="N255" s="195"/>
      <c r="O255" s="195"/>
      <c r="P255" s="196">
        <f>SUM(P256:P277)</f>
        <v>0</v>
      </c>
      <c r="Q255" s="195"/>
      <c r="R255" s="196">
        <f>SUM(R256:R277)</f>
        <v>0</v>
      </c>
      <c r="S255" s="195"/>
      <c r="T255" s="197">
        <f>SUM(T256:T277)</f>
        <v>58.196495000000006</v>
      </c>
      <c r="U255" s="12"/>
      <c r="V255" s="12"/>
      <c r="W255" s="12"/>
      <c r="X255" s="12"/>
      <c r="Y255" s="12"/>
      <c r="Z255" s="12"/>
      <c r="AA255" s="12"/>
      <c r="AB255" s="12"/>
      <c r="AC255" s="12"/>
      <c r="AD255" s="12"/>
      <c r="AE255" s="12"/>
      <c r="AR255" s="198" t="s">
        <v>77</v>
      </c>
      <c r="AT255" s="199" t="s">
        <v>68</v>
      </c>
      <c r="AU255" s="199" t="s">
        <v>77</v>
      </c>
      <c r="AY255" s="198" t="s">
        <v>140</v>
      </c>
      <c r="BK255" s="200">
        <f>SUM(BK256:BK277)</f>
        <v>0</v>
      </c>
    </row>
    <row r="256" s="2" customFormat="1" ht="49.05" customHeight="1">
      <c r="A256" s="37"/>
      <c r="B256" s="38"/>
      <c r="C256" s="203" t="s">
        <v>401</v>
      </c>
      <c r="D256" s="203" t="s">
        <v>142</v>
      </c>
      <c r="E256" s="204" t="s">
        <v>402</v>
      </c>
      <c r="F256" s="205" t="s">
        <v>403</v>
      </c>
      <c r="G256" s="206" t="s">
        <v>145</v>
      </c>
      <c r="H256" s="207">
        <v>2.2000000000000002</v>
      </c>
      <c r="I256" s="208"/>
      <c r="J256" s="209">
        <f>ROUND(I256*H256,2)</f>
        <v>0</v>
      </c>
      <c r="K256" s="205" t="s">
        <v>146</v>
      </c>
      <c r="L256" s="43"/>
      <c r="M256" s="210" t="s">
        <v>19</v>
      </c>
      <c r="N256" s="211" t="s">
        <v>40</v>
      </c>
      <c r="O256" s="83"/>
      <c r="P256" s="212">
        <f>O256*H256</f>
        <v>0</v>
      </c>
      <c r="Q256" s="212">
        <v>0</v>
      </c>
      <c r="R256" s="212">
        <f>Q256*H256</f>
        <v>0</v>
      </c>
      <c r="S256" s="212">
        <v>1.8</v>
      </c>
      <c r="T256" s="213">
        <f>S256*H256</f>
        <v>3.9600000000000004</v>
      </c>
      <c r="U256" s="37"/>
      <c r="V256" s="37"/>
      <c r="W256" s="37"/>
      <c r="X256" s="37"/>
      <c r="Y256" s="37"/>
      <c r="Z256" s="37"/>
      <c r="AA256" s="37"/>
      <c r="AB256" s="37"/>
      <c r="AC256" s="37"/>
      <c r="AD256" s="37"/>
      <c r="AE256" s="37"/>
      <c r="AR256" s="214" t="s">
        <v>147</v>
      </c>
      <c r="AT256" s="214" t="s">
        <v>142</v>
      </c>
      <c r="AU256" s="214" t="s">
        <v>79</v>
      </c>
      <c r="AY256" s="16" t="s">
        <v>140</v>
      </c>
      <c r="BE256" s="215">
        <f>IF(N256="základní",J256,0)</f>
        <v>0</v>
      </c>
      <c r="BF256" s="215">
        <f>IF(N256="snížená",J256,0)</f>
        <v>0</v>
      </c>
      <c r="BG256" s="215">
        <f>IF(N256="zákl. přenesená",J256,0)</f>
        <v>0</v>
      </c>
      <c r="BH256" s="215">
        <f>IF(N256="sníž. přenesená",J256,0)</f>
        <v>0</v>
      </c>
      <c r="BI256" s="215">
        <f>IF(N256="nulová",J256,0)</f>
        <v>0</v>
      </c>
      <c r="BJ256" s="16" t="s">
        <v>77</v>
      </c>
      <c r="BK256" s="215">
        <f>ROUND(I256*H256,2)</f>
        <v>0</v>
      </c>
      <c r="BL256" s="16" t="s">
        <v>147</v>
      </c>
      <c r="BM256" s="214" t="s">
        <v>404</v>
      </c>
    </row>
    <row r="257" s="2" customFormat="1">
      <c r="A257" s="37"/>
      <c r="B257" s="38"/>
      <c r="C257" s="39"/>
      <c r="D257" s="216" t="s">
        <v>149</v>
      </c>
      <c r="E257" s="39"/>
      <c r="F257" s="217" t="s">
        <v>405</v>
      </c>
      <c r="G257" s="39"/>
      <c r="H257" s="39"/>
      <c r="I257" s="218"/>
      <c r="J257" s="39"/>
      <c r="K257" s="39"/>
      <c r="L257" s="43"/>
      <c r="M257" s="219"/>
      <c r="N257" s="220"/>
      <c r="O257" s="83"/>
      <c r="P257" s="83"/>
      <c r="Q257" s="83"/>
      <c r="R257" s="83"/>
      <c r="S257" s="83"/>
      <c r="T257" s="84"/>
      <c r="U257" s="37"/>
      <c r="V257" s="37"/>
      <c r="W257" s="37"/>
      <c r="X257" s="37"/>
      <c r="Y257" s="37"/>
      <c r="Z257" s="37"/>
      <c r="AA257" s="37"/>
      <c r="AB257" s="37"/>
      <c r="AC257" s="37"/>
      <c r="AD257" s="37"/>
      <c r="AE257" s="37"/>
      <c r="AT257" s="16" t="s">
        <v>149</v>
      </c>
      <c r="AU257" s="16" t="s">
        <v>79</v>
      </c>
    </row>
    <row r="258" s="13" customFormat="1">
      <c r="A258" s="13"/>
      <c r="B258" s="221"/>
      <c r="C258" s="222"/>
      <c r="D258" s="223" t="s">
        <v>151</v>
      </c>
      <c r="E258" s="224" t="s">
        <v>19</v>
      </c>
      <c r="F258" s="225" t="s">
        <v>406</v>
      </c>
      <c r="G258" s="222"/>
      <c r="H258" s="226">
        <v>2.2000000000000002</v>
      </c>
      <c r="I258" s="227"/>
      <c r="J258" s="222"/>
      <c r="K258" s="222"/>
      <c r="L258" s="228"/>
      <c r="M258" s="229"/>
      <c r="N258" s="230"/>
      <c r="O258" s="230"/>
      <c r="P258" s="230"/>
      <c r="Q258" s="230"/>
      <c r="R258" s="230"/>
      <c r="S258" s="230"/>
      <c r="T258" s="231"/>
      <c r="U258" s="13"/>
      <c r="V258" s="13"/>
      <c r="W258" s="13"/>
      <c r="X258" s="13"/>
      <c r="Y258" s="13"/>
      <c r="Z258" s="13"/>
      <c r="AA258" s="13"/>
      <c r="AB258" s="13"/>
      <c r="AC258" s="13"/>
      <c r="AD258" s="13"/>
      <c r="AE258" s="13"/>
      <c r="AT258" s="232" t="s">
        <v>151</v>
      </c>
      <c r="AU258" s="232" t="s">
        <v>79</v>
      </c>
      <c r="AV258" s="13" t="s">
        <v>79</v>
      </c>
      <c r="AW258" s="13" t="s">
        <v>31</v>
      </c>
      <c r="AX258" s="13" t="s">
        <v>69</v>
      </c>
      <c r="AY258" s="232" t="s">
        <v>140</v>
      </c>
    </row>
    <row r="259" s="2" customFormat="1" ht="24.15" customHeight="1">
      <c r="A259" s="37"/>
      <c r="B259" s="38"/>
      <c r="C259" s="203" t="s">
        <v>407</v>
      </c>
      <c r="D259" s="203" t="s">
        <v>142</v>
      </c>
      <c r="E259" s="204" t="s">
        <v>408</v>
      </c>
      <c r="F259" s="205" t="s">
        <v>409</v>
      </c>
      <c r="G259" s="206" t="s">
        <v>145</v>
      </c>
      <c r="H259" s="207">
        <v>22.094000000000001</v>
      </c>
      <c r="I259" s="208"/>
      <c r="J259" s="209">
        <f>ROUND(I259*H259,2)</f>
        <v>0</v>
      </c>
      <c r="K259" s="205" t="s">
        <v>146</v>
      </c>
      <c r="L259" s="43"/>
      <c r="M259" s="210" t="s">
        <v>19</v>
      </c>
      <c r="N259" s="211" t="s">
        <v>40</v>
      </c>
      <c r="O259" s="83"/>
      <c r="P259" s="212">
        <f>O259*H259</f>
        <v>0</v>
      </c>
      <c r="Q259" s="212">
        <v>0</v>
      </c>
      <c r="R259" s="212">
        <f>Q259*H259</f>
        <v>0</v>
      </c>
      <c r="S259" s="212">
        <v>2.3999999999999999</v>
      </c>
      <c r="T259" s="213">
        <f>S259*H259</f>
        <v>53.025600000000004</v>
      </c>
      <c r="U259" s="37"/>
      <c r="V259" s="37"/>
      <c r="W259" s="37"/>
      <c r="X259" s="37"/>
      <c r="Y259" s="37"/>
      <c r="Z259" s="37"/>
      <c r="AA259" s="37"/>
      <c r="AB259" s="37"/>
      <c r="AC259" s="37"/>
      <c r="AD259" s="37"/>
      <c r="AE259" s="37"/>
      <c r="AR259" s="214" t="s">
        <v>147</v>
      </c>
      <c r="AT259" s="214" t="s">
        <v>142</v>
      </c>
      <c r="AU259" s="214" t="s">
        <v>79</v>
      </c>
      <c r="AY259" s="16" t="s">
        <v>140</v>
      </c>
      <c r="BE259" s="215">
        <f>IF(N259="základní",J259,0)</f>
        <v>0</v>
      </c>
      <c r="BF259" s="215">
        <f>IF(N259="snížená",J259,0)</f>
        <v>0</v>
      </c>
      <c r="BG259" s="215">
        <f>IF(N259="zákl. přenesená",J259,0)</f>
        <v>0</v>
      </c>
      <c r="BH259" s="215">
        <f>IF(N259="sníž. přenesená",J259,0)</f>
        <v>0</v>
      </c>
      <c r="BI259" s="215">
        <f>IF(N259="nulová",J259,0)</f>
        <v>0</v>
      </c>
      <c r="BJ259" s="16" t="s">
        <v>77</v>
      </c>
      <c r="BK259" s="215">
        <f>ROUND(I259*H259,2)</f>
        <v>0</v>
      </c>
      <c r="BL259" s="16" t="s">
        <v>147</v>
      </c>
      <c r="BM259" s="214" t="s">
        <v>410</v>
      </c>
    </row>
    <row r="260" s="2" customFormat="1">
      <c r="A260" s="37"/>
      <c r="B260" s="38"/>
      <c r="C260" s="39"/>
      <c r="D260" s="216" t="s">
        <v>149</v>
      </c>
      <c r="E260" s="39"/>
      <c r="F260" s="217" t="s">
        <v>411</v>
      </c>
      <c r="G260" s="39"/>
      <c r="H260" s="39"/>
      <c r="I260" s="218"/>
      <c r="J260" s="39"/>
      <c r="K260" s="39"/>
      <c r="L260" s="43"/>
      <c r="M260" s="219"/>
      <c r="N260" s="220"/>
      <c r="O260" s="83"/>
      <c r="P260" s="83"/>
      <c r="Q260" s="83"/>
      <c r="R260" s="83"/>
      <c r="S260" s="83"/>
      <c r="T260" s="84"/>
      <c r="U260" s="37"/>
      <c r="V260" s="37"/>
      <c r="W260" s="37"/>
      <c r="X260" s="37"/>
      <c r="Y260" s="37"/>
      <c r="Z260" s="37"/>
      <c r="AA260" s="37"/>
      <c r="AB260" s="37"/>
      <c r="AC260" s="37"/>
      <c r="AD260" s="37"/>
      <c r="AE260" s="37"/>
      <c r="AT260" s="16" t="s">
        <v>149</v>
      </c>
      <c r="AU260" s="16" t="s">
        <v>79</v>
      </c>
    </row>
    <row r="261" s="13" customFormat="1">
      <c r="A261" s="13"/>
      <c r="B261" s="221"/>
      <c r="C261" s="222"/>
      <c r="D261" s="223" t="s">
        <v>151</v>
      </c>
      <c r="E261" s="224" t="s">
        <v>19</v>
      </c>
      <c r="F261" s="225" t="s">
        <v>412</v>
      </c>
      <c r="G261" s="222"/>
      <c r="H261" s="226">
        <v>0.79200000000000004</v>
      </c>
      <c r="I261" s="227"/>
      <c r="J261" s="222"/>
      <c r="K261" s="222"/>
      <c r="L261" s="228"/>
      <c r="M261" s="229"/>
      <c r="N261" s="230"/>
      <c r="O261" s="230"/>
      <c r="P261" s="230"/>
      <c r="Q261" s="230"/>
      <c r="R261" s="230"/>
      <c r="S261" s="230"/>
      <c r="T261" s="231"/>
      <c r="U261" s="13"/>
      <c r="V261" s="13"/>
      <c r="W261" s="13"/>
      <c r="X261" s="13"/>
      <c r="Y261" s="13"/>
      <c r="Z261" s="13"/>
      <c r="AA261" s="13"/>
      <c r="AB261" s="13"/>
      <c r="AC261" s="13"/>
      <c r="AD261" s="13"/>
      <c r="AE261" s="13"/>
      <c r="AT261" s="232" t="s">
        <v>151</v>
      </c>
      <c r="AU261" s="232" t="s">
        <v>79</v>
      </c>
      <c r="AV261" s="13" t="s">
        <v>79</v>
      </c>
      <c r="AW261" s="13" t="s">
        <v>31</v>
      </c>
      <c r="AX261" s="13" t="s">
        <v>69</v>
      </c>
      <c r="AY261" s="232" t="s">
        <v>140</v>
      </c>
    </row>
    <row r="262" s="13" customFormat="1">
      <c r="A262" s="13"/>
      <c r="B262" s="221"/>
      <c r="C262" s="222"/>
      <c r="D262" s="223" t="s">
        <v>151</v>
      </c>
      <c r="E262" s="224" t="s">
        <v>19</v>
      </c>
      <c r="F262" s="225" t="s">
        <v>413</v>
      </c>
      <c r="G262" s="222"/>
      <c r="H262" s="226">
        <v>2.4039999999999999</v>
      </c>
      <c r="I262" s="227"/>
      <c r="J262" s="222"/>
      <c r="K262" s="222"/>
      <c r="L262" s="228"/>
      <c r="M262" s="229"/>
      <c r="N262" s="230"/>
      <c r="O262" s="230"/>
      <c r="P262" s="230"/>
      <c r="Q262" s="230"/>
      <c r="R262" s="230"/>
      <c r="S262" s="230"/>
      <c r="T262" s="231"/>
      <c r="U262" s="13"/>
      <c r="V262" s="13"/>
      <c r="W262" s="13"/>
      <c r="X262" s="13"/>
      <c r="Y262" s="13"/>
      <c r="Z262" s="13"/>
      <c r="AA262" s="13"/>
      <c r="AB262" s="13"/>
      <c r="AC262" s="13"/>
      <c r="AD262" s="13"/>
      <c r="AE262" s="13"/>
      <c r="AT262" s="232" t="s">
        <v>151</v>
      </c>
      <c r="AU262" s="232" t="s">
        <v>79</v>
      </c>
      <c r="AV262" s="13" t="s">
        <v>79</v>
      </c>
      <c r="AW262" s="13" t="s">
        <v>31</v>
      </c>
      <c r="AX262" s="13" t="s">
        <v>69</v>
      </c>
      <c r="AY262" s="232" t="s">
        <v>140</v>
      </c>
    </row>
    <row r="263" s="13" customFormat="1">
      <c r="A263" s="13"/>
      <c r="B263" s="221"/>
      <c r="C263" s="222"/>
      <c r="D263" s="223" t="s">
        <v>151</v>
      </c>
      <c r="E263" s="224" t="s">
        <v>19</v>
      </c>
      <c r="F263" s="225" t="s">
        <v>414</v>
      </c>
      <c r="G263" s="222"/>
      <c r="H263" s="226">
        <v>2.21</v>
      </c>
      <c r="I263" s="227"/>
      <c r="J263" s="222"/>
      <c r="K263" s="222"/>
      <c r="L263" s="228"/>
      <c r="M263" s="229"/>
      <c r="N263" s="230"/>
      <c r="O263" s="230"/>
      <c r="P263" s="230"/>
      <c r="Q263" s="230"/>
      <c r="R263" s="230"/>
      <c r="S263" s="230"/>
      <c r="T263" s="231"/>
      <c r="U263" s="13"/>
      <c r="V263" s="13"/>
      <c r="W263" s="13"/>
      <c r="X263" s="13"/>
      <c r="Y263" s="13"/>
      <c r="Z263" s="13"/>
      <c r="AA263" s="13"/>
      <c r="AB263" s="13"/>
      <c r="AC263" s="13"/>
      <c r="AD263" s="13"/>
      <c r="AE263" s="13"/>
      <c r="AT263" s="232" t="s">
        <v>151</v>
      </c>
      <c r="AU263" s="232" t="s">
        <v>79</v>
      </c>
      <c r="AV263" s="13" t="s">
        <v>79</v>
      </c>
      <c r="AW263" s="13" t="s">
        <v>31</v>
      </c>
      <c r="AX263" s="13" t="s">
        <v>69</v>
      </c>
      <c r="AY263" s="232" t="s">
        <v>140</v>
      </c>
    </row>
    <row r="264" s="13" customFormat="1">
      <c r="A264" s="13"/>
      <c r="B264" s="221"/>
      <c r="C264" s="222"/>
      <c r="D264" s="223" t="s">
        <v>151</v>
      </c>
      <c r="E264" s="224" t="s">
        <v>19</v>
      </c>
      <c r="F264" s="225" t="s">
        <v>415</v>
      </c>
      <c r="G264" s="222"/>
      <c r="H264" s="226">
        <v>2.8210000000000002</v>
      </c>
      <c r="I264" s="227"/>
      <c r="J264" s="222"/>
      <c r="K264" s="222"/>
      <c r="L264" s="228"/>
      <c r="M264" s="229"/>
      <c r="N264" s="230"/>
      <c r="O264" s="230"/>
      <c r="P264" s="230"/>
      <c r="Q264" s="230"/>
      <c r="R264" s="230"/>
      <c r="S264" s="230"/>
      <c r="T264" s="231"/>
      <c r="U264" s="13"/>
      <c r="V264" s="13"/>
      <c r="W264" s="13"/>
      <c r="X264" s="13"/>
      <c r="Y264" s="13"/>
      <c r="Z264" s="13"/>
      <c r="AA264" s="13"/>
      <c r="AB264" s="13"/>
      <c r="AC264" s="13"/>
      <c r="AD264" s="13"/>
      <c r="AE264" s="13"/>
      <c r="AT264" s="232" t="s">
        <v>151</v>
      </c>
      <c r="AU264" s="232" t="s">
        <v>79</v>
      </c>
      <c r="AV264" s="13" t="s">
        <v>79</v>
      </c>
      <c r="AW264" s="13" t="s">
        <v>31</v>
      </c>
      <c r="AX264" s="13" t="s">
        <v>69</v>
      </c>
      <c r="AY264" s="232" t="s">
        <v>140</v>
      </c>
    </row>
    <row r="265" s="13" customFormat="1">
      <c r="A265" s="13"/>
      <c r="B265" s="221"/>
      <c r="C265" s="222"/>
      <c r="D265" s="223" t="s">
        <v>151</v>
      </c>
      <c r="E265" s="224" t="s">
        <v>19</v>
      </c>
      <c r="F265" s="225" t="s">
        <v>416</v>
      </c>
      <c r="G265" s="222"/>
      <c r="H265" s="226">
        <v>3.198</v>
      </c>
      <c r="I265" s="227"/>
      <c r="J265" s="222"/>
      <c r="K265" s="222"/>
      <c r="L265" s="228"/>
      <c r="M265" s="229"/>
      <c r="N265" s="230"/>
      <c r="O265" s="230"/>
      <c r="P265" s="230"/>
      <c r="Q265" s="230"/>
      <c r="R265" s="230"/>
      <c r="S265" s="230"/>
      <c r="T265" s="231"/>
      <c r="U265" s="13"/>
      <c r="V265" s="13"/>
      <c r="W265" s="13"/>
      <c r="X265" s="13"/>
      <c r="Y265" s="13"/>
      <c r="Z265" s="13"/>
      <c r="AA265" s="13"/>
      <c r="AB265" s="13"/>
      <c r="AC265" s="13"/>
      <c r="AD265" s="13"/>
      <c r="AE265" s="13"/>
      <c r="AT265" s="232" t="s">
        <v>151</v>
      </c>
      <c r="AU265" s="232" t="s">
        <v>79</v>
      </c>
      <c r="AV265" s="13" t="s">
        <v>79</v>
      </c>
      <c r="AW265" s="13" t="s">
        <v>31</v>
      </c>
      <c r="AX265" s="13" t="s">
        <v>69</v>
      </c>
      <c r="AY265" s="232" t="s">
        <v>140</v>
      </c>
    </row>
    <row r="266" s="13" customFormat="1">
      <c r="A266" s="13"/>
      <c r="B266" s="221"/>
      <c r="C266" s="222"/>
      <c r="D266" s="223" t="s">
        <v>151</v>
      </c>
      <c r="E266" s="224" t="s">
        <v>19</v>
      </c>
      <c r="F266" s="225" t="s">
        <v>417</v>
      </c>
      <c r="G266" s="222"/>
      <c r="H266" s="226">
        <v>3.601</v>
      </c>
      <c r="I266" s="227"/>
      <c r="J266" s="222"/>
      <c r="K266" s="222"/>
      <c r="L266" s="228"/>
      <c r="M266" s="229"/>
      <c r="N266" s="230"/>
      <c r="O266" s="230"/>
      <c r="P266" s="230"/>
      <c r="Q266" s="230"/>
      <c r="R266" s="230"/>
      <c r="S266" s="230"/>
      <c r="T266" s="231"/>
      <c r="U266" s="13"/>
      <c r="V266" s="13"/>
      <c r="W266" s="13"/>
      <c r="X266" s="13"/>
      <c r="Y266" s="13"/>
      <c r="Z266" s="13"/>
      <c r="AA266" s="13"/>
      <c r="AB266" s="13"/>
      <c r="AC266" s="13"/>
      <c r="AD266" s="13"/>
      <c r="AE266" s="13"/>
      <c r="AT266" s="232" t="s">
        <v>151</v>
      </c>
      <c r="AU266" s="232" t="s">
        <v>79</v>
      </c>
      <c r="AV266" s="13" t="s">
        <v>79</v>
      </c>
      <c r="AW266" s="13" t="s">
        <v>31</v>
      </c>
      <c r="AX266" s="13" t="s">
        <v>69</v>
      </c>
      <c r="AY266" s="232" t="s">
        <v>140</v>
      </c>
    </row>
    <row r="267" s="13" customFormat="1">
      <c r="A267" s="13"/>
      <c r="B267" s="221"/>
      <c r="C267" s="222"/>
      <c r="D267" s="223" t="s">
        <v>151</v>
      </c>
      <c r="E267" s="224" t="s">
        <v>19</v>
      </c>
      <c r="F267" s="225" t="s">
        <v>418</v>
      </c>
      <c r="G267" s="222"/>
      <c r="H267" s="226">
        <v>3.504</v>
      </c>
      <c r="I267" s="227"/>
      <c r="J267" s="222"/>
      <c r="K267" s="222"/>
      <c r="L267" s="228"/>
      <c r="M267" s="229"/>
      <c r="N267" s="230"/>
      <c r="O267" s="230"/>
      <c r="P267" s="230"/>
      <c r="Q267" s="230"/>
      <c r="R267" s="230"/>
      <c r="S267" s="230"/>
      <c r="T267" s="231"/>
      <c r="U267" s="13"/>
      <c r="V267" s="13"/>
      <c r="W267" s="13"/>
      <c r="X267" s="13"/>
      <c r="Y267" s="13"/>
      <c r="Z267" s="13"/>
      <c r="AA267" s="13"/>
      <c r="AB267" s="13"/>
      <c r="AC267" s="13"/>
      <c r="AD267" s="13"/>
      <c r="AE267" s="13"/>
      <c r="AT267" s="232" t="s">
        <v>151</v>
      </c>
      <c r="AU267" s="232" t="s">
        <v>79</v>
      </c>
      <c r="AV267" s="13" t="s">
        <v>79</v>
      </c>
      <c r="AW267" s="13" t="s">
        <v>31</v>
      </c>
      <c r="AX267" s="13" t="s">
        <v>69</v>
      </c>
      <c r="AY267" s="232" t="s">
        <v>140</v>
      </c>
    </row>
    <row r="268" s="13" customFormat="1">
      <c r="A268" s="13"/>
      <c r="B268" s="221"/>
      <c r="C268" s="222"/>
      <c r="D268" s="223" t="s">
        <v>151</v>
      </c>
      <c r="E268" s="224" t="s">
        <v>19</v>
      </c>
      <c r="F268" s="225" t="s">
        <v>419</v>
      </c>
      <c r="G268" s="222"/>
      <c r="H268" s="226">
        <v>3.5640000000000001</v>
      </c>
      <c r="I268" s="227"/>
      <c r="J268" s="222"/>
      <c r="K268" s="222"/>
      <c r="L268" s="228"/>
      <c r="M268" s="229"/>
      <c r="N268" s="230"/>
      <c r="O268" s="230"/>
      <c r="P268" s="230"/>
      <c r="Q268" s="230"/>
      <c r="R268" s="230"/>
      <c r="S268" s="230"/>
      <c r="T268" s="231"/>
      <c r="U268" s="13"/>
      <c r="V268" s="13"/>
      <c r="W268" s="13"/>
      <c r="X268" s="13"/>
      <c r="Y268" s="13"/>
      <c r="Z268" s="13"/>
      <c r="AA268" s="13"/>
      <c r="AB268" s="13"/>
      <c r="AC268" s="13"/>
      <c r="AD268" s="13"/>
      <c r="AE268" s="13"/>
      <c r="AT268" s="232" t="s">
        <v>151</v>
      </c>
      <c r="AU268" s="232" t="s">
        <v>79</v>
      </c>
      <c r="AV268" s="13" t="s">
        <v>79</v>
      </c>
      <c r="AW268" s="13" t="s">
        <v>31</v>
      </c>
      <c r="AX268" s="13" t="s">
        <v>69</v>
      </c>
      <c r="AY268" s="232" t="s">
        <v>140</v>
      </c>
    </row>
    <row r="269" s="2" customFormat="1" ht="37.8" customHeight="1">
      <c r="A269" s="37"/>
      <c r="B269" s="38"/>
      <c r="C269" s="203" t="s">
        <v>420</v>
      </c>
      <c r="D269" s="203" t="s">
        <v>142</v>
      </c>
      <c r="E269" s="204" t="s">
        <v>421</v>
      </c>
      <c r="F269" s="205" t="s">
        <v>422</v>
      </c>
      <c r="G269" s="206" t="s">
        <v>423</v>
      </c>
      <c r="H269" s="207">
        <v>2</v>
      </c>
      <c r="I269" s="208"/>
      <c r="J269" s="209">
        <f>ROUND(I269*H269,2)</f>
        <v>0</v>
      </c>
      <c r="K269" s="205" t="s">
        <v>146</v>
      </c>
      <c r="L269" s="43"/>
      <c r="M269" s="210" t="s">
        <v>19</v>
      </c>
      <c r="N269" s="211" t="s">
        <v>40</v>
      </c>
      <c r="O269" s="83"/>
      <c r="P269" s="212">
        <f>O269*H269</f>
        <v>0</v>
      </c>
      <c r="Q269" s="212">
        <v>0</v>
      </c>
      <c r="R269" s="212">
        <f>Q269*H269</f>
        <v>0</v>
      </c>
      <c r="S269" s="212">
        <v>0.049000000000000002</v>
      </c>
      <c r="T269" s="213">
        <f>S269*H269</f>
        <v>0.098000000000000004</v>
      </c>
      <c r="U269" s="37"/>
      <c r="V269" s="37"/>
      <c r="W269" s="37"/>
      <c r="X269" s="37"/>
      <c r="Y269" s="37"/>
      <c r="Z269" s="37"/>
      <c r="AA269" s="37"/>
      <c r="AB269" s="37"/>
      <c r="AC269" s="37"/>
      <c r="AD269" s="37"/>
      <c r="AE269" s="37"/>
      <c r="AR269" s="214" t="s">
        <v>147</v>
      </c>
      <c r="AT269" s="214" t="s">
        <v>142</v>
      </c>
      <c r="AU269" s="214" t="s">
        <v>79</v>
      </c>
      <c r="AY269" s="16" t="s">
        <v>140</v>
      </c>
      <c r="BE269" s="215">
        <f>IF(N269="základní",J269,0)</f>
        <v>0</v>
      </c>
      <c r="BF269" s="215">
        <f>IF(N269="snížená",J269,0)</f>
        <v>0</v>
      </c>
      <c r="BG269" s="215">
        <f>IF(N269="zákl. přenesená",J269,0)</f>
        <v>0</v>
      </c>
      <c r="BH269" s="215">
        <f>IF(N269="sníž. přenesená",J269,0)</f>
        <v>0</v>
      </c>
      <c r="BI269" s="215">
        <f>IF(N269="nulová",J269,0)</f>
        <v>0</v>
      </c>
      <c r="BJ269" s="16" t="s">
        <v>77</v>
      </c>
      <c r="BK269" s="215">
        <f>ROUND(I269*H269,2)</f>
        <v>0</v>
      </c>
      <c r="BL269" s="16" t="s">
        <v>147</v>
      </c>
      <c r="BM269" s="214" t="s">
        <v>424</v>
      </c>
    </row>
    <row r="270" s="2" customFormat="1">
      <c r="A270" s="37"/>
      <c r="B270" s="38"/>
      <c r="C270" s="39"/>
      <c r="D270" s="216" t="s">
        <v>149</v>
      </c>
      <c r="E270" s="39"/>
      <c r="F270" s="217" t="s">
        <v>425</v>
      </c>
      <c r="G270" s="39"/>
      <c r="H270" s="39"/>
      <c r="I270" s="218"/>
      <c r="J270" s="39"/>
      <c r="K270" s="39"/>
      <c r="L270" s="43"/>
      <c r="M270" s="219"/>
      <c r="N270" s="220"/>
      <c r="O270" s="83"/>
      <c r="P270" s="83"/>
      <c r="Q270" s="83"/>
      <c r="R270" s="83"/>
      <c r="S270" s="83"/>
      <c r="T270" s="84"/>
      <c r="U270" s="37"/>
      <c r="V270" s="37"/>
      <c r="W270" s="37"/>
      <c r="X270" s="37"/>
      <c r="Y270" s="37"/>
      <c r="Z270" s="37"/>
      <c r="AA270" s="37"/>
      <c r="AB270" s="37"/>
      <c r="AC270" s="37"/>
      <c r="AD270" s="37"/>
      <c r="AE270" s="37"/>
      <c r="AT270" s="16" t="s">
        <v>149</v>
      </c>
      <c r="AU270" s="16" t="s">
        <v>79</v>
      </c>
    </row>
    <row r="271" s="13" customFormat="1">
      <c r="A271" s="13"/>
      <c r="B271" s="221"/>
      <c r="C271" s="222"/>
      <c r="D271" s="223" t="s">
        <v>151</v>
      </c>
      <c r="E271" s="224" t="s">
        <v>19</v>
      </c>
      <c r="F271" s="225" t="s">
        <v>426</v>
      </c>
      <c r="G271" s="222"/>
      <c r="H271" s="226">
        <v>2</v>
      </c>
      <c r="I271" s="227"/>
      <c r="J271" s="222"/>
      <c r="K271" s="222"/>
      <c r="L271" s="228"/>
      <c r="M271" s="229"/>
      <c r="N271" s="230"/>
      <c r="O271" s="230"/>
      <c r="P271" s="230"/>
      <c r="Q271" s="230"/>
      <c r="R271" s="230"/>
      <c r="S271" s="230"/>
      <c r="T271" s="231"/>
      <c r="U271" s="13"/>
      <c r="V271" s="13"/>
      <c r="W271" s="13"/>
      <c r="X271" s="13"/>
      <c r="Y271" s="13"/>
      <c r="Z271" s="13"/>
      <c r="AA271" s="13"/>
      <c r="AB271" s="13"/>
      <c r="AC271" s="13"/>
      <c r="AD271" s="13"/>
      <c r="AE271" s="13"/>
      <c r="AT271" s="232" t="s">
        <v>151</v>
      </c>
      <c r="AU271" s="232" t="s">
        <v>79</v>
      </c>
      <c r="AV271" s="13" t="s">
        <v>79</v>
      </c>
      <c r="AW271" s="13" t="s">
        <v>31</v>
      </c>
      <c r="AX271" s="13" t="s">
        <v>69</v>
      </c>
      <c r="AY271" s="232" t="s">
        <v>140</v>
      </c>
    </row>
    <row r="272" s="2" customFormat="1" ht="37.8" customHeight="1">
      <c r="A272" s="37"/>
      <c r="B272" s="38"/>
      <c r="C272" s="203" t="s">
        <v>427</v>
      </c>
      <c r="D272" s="203" t="s">
        <v>142</v>
      </c>
      <c r="E272" s="204" t="s">
        <v>428</v>
      </c>
      <c r="F272" s="205" t="s">
        <v>429</v>
      </c>
      <c r="G272" s="206" t="s">
        <v>382</v>
      </c>
      <c r="H272" s="207">
        <v>16.463000000000001</v>
      </c>
      <c r="I272" s="208"/>
      <c r="J272" s="209">
        <f>ROUND(I272*H272,2)</f>
        <v>0</v>
      </c>
      <c r="K272" s="205" t="s">
        <v>146</v>
      </c>
      <c r="L272" s="43"/>
      <c r="M272" s="210" t="s">
        <v>19</v>
      </c>
      <c r="N272" s="211" t="s">
        <v>40</v>
      </c>
      <c r="O272" s="83"/>
      <c r="P272" s="212">
        <f>O272*H272</f>
        <v>0</v>
      </c>
      <c r="Q272" s="212">
        <v>0</v>
      </c>
      <c r="R272" s="212">
        <f>Q272*H272</f>
        <v>0</v>
      </c>
      <c r="S272" s="212">
        <v>0.040000000000000001</v>
      </c>
      <c r="T272" s="213">
        <f>S272*H272</f>
        <v>0.65852000000000011</v>
      </c>
      <c r="U272" s="37"/>
      <c r="V272" s="37"/>
      <c r="W272" s="37"/>
      <c r="X272" s="37"/>
      <c r="Y272" s="37"/>
      <c r="Z272" s="37"/>
      <c r="AA272" s="37"/>
      <c r="AB272" s="37"/>
      <c r="AC272" s="37"/>
      <c r="AD272" s="37"/>
      <c r="AE272" s="37"/>
      <c r="AR272" s="214" t="s">
        <v>147</v>
      </c>
      <c r="AT272" s="214" t="s">
        <v>142</v>
      </c>
      <c r="AU272" s="214" t="s">
        <v>79</v>
      </c>
      <c r="AY272" s="16" t="s">
        <v>140</v>
      </c>
      <c r="BE272" s="215">
        <f>IF(N272="základní",J272,0)</f>
        <v>0</v>
      </c>
      <c r="BF272" s="215">
        <f>IF(N272="snížená",J272,0)</f>
        <v>0</v>
      </c>
      <c r="BG272" s="215">
        <f>IF(N272="zákl. přenesená",J272,0)</f>
        <v>0</v>
      </c>
      <c r="BH272" s="215">
        <f>IF(N272="sníž. přenesená",J272,0)</f>
        <v>0</v>
      </c>
      <c r="BI272" s="215">
        <f>IF(N272="nulová",J272,0)</f>
        <v>0</v>
      </c>
      <c r="BJ272" s="16" t="s">
        <v>77</v>
      </c>
      <c r="BK272" s="215">
        <f>ROUND(I272*H272,2)</f>
        <v>0</v>
      </c>
      <c r="BL272" s="16" t="s">
        <v>147</v>
      </c>
      <c r="BM272" s="214" t="s">
        <v>430</v>
      </c>
    </row>
    <row r="273" s="2" customFormat="1">
      <c r="A273" s="37"/>
      <c r="B273" s="38"/>
      <c r="C273" s="39"/>
      <c r="D273" s="216" t="s">
        <v>149</v>
      </c>
      <c r="E273" s="39"/>
      <c r="F273" s="217" t="s">
        <v>431</v>
      </c>
      <c r="G273" s="39"/>
      <c r="H273" s="39"/>
      <c r="I273" s="218"/>
      <c r="J273" s="39"/>
      <c r="K273" s="39"/>
      <c r="L273" s="43"/>
      <c r="M273" s="219"/>
      <c r="N273" s="220"/>
      <c r="O273" s="83"/>
      <c r="P273" s="83"/>
      <c r="Q273" s="83"/>
      <c r="R273" s="83"/>
      <c r="S273" s="83"/>
      <c r="T273" s="84"/>
      <c r="U273" s="37"/>
      <c r="V273" s="37"/>
      <c r="W273" s="37"/>
      <c r="X273" s="37"/>
      <c r="Y273" s="37"/>
      <c r="Z273" s="37"/>
      <c r="AA273" s="37"/>
      <c r="AB273" s="37"/>
      <c r="AC273" s="37"/>
      <c r="AD273" s="37"/>
      <c r="AE273" s="37"/>
      <c r="AT273" s="16" t="s">
        <v>149</v>
      </c>
      <c r="AU273" s="16" t="s">
        <v>79</v>
      </c>
    </row>
    <row r="274" s="13" customFormat="1">
      <c r="A274" s="13"/>
      <c r="B274" s="221"/>
      <c r="C274" s="222"/>
      <c r="D274" s="223" t="s">
        <v>151</v>
      </c>
      <c r="E274" s="224" t="s">
        <v>19</v>
      </c>
      <c r="F274" s="225" t="s">
        <v>432</v>
      </c>
      <c r="G274" s="222"/>
      <c r="H274" s="226">
        <v>16.463000000000001</v>
      </c>
      <c r="I274" s="227"/>
      <c r="J274" s="222"/>
      <c r="K274" s="222"/>
      <c r="L274" s="228"/>
      <c r="M274" s="229"/>
      <c r="N274" s="230"/>
      <c r="O274" s="230"/>
      <c r="P274" s="230"/>
      <c r="Q274" s="230"/>
      <c r="R274" s="230"/>
      <c r="S274" s="230"/>
      <c r="T274" s="231"/>
      <c r="U274" s="13"/>
      <c r="V274" s="13"/>
      <c r="W274" s="13"/>
      <c r="X274" s="13"/>
      <c r="Y274" s="13"/>
      <c r="Z274" s="13"/>
      <c r="AA274" s="13"/>
      <c r="AB274" s="13"/>
      <c r="AC274" s="13"/>
      <c r="AD274" s="13"/>
      <c r="AE274" s="13"/>
      <c r="AT274" s="232" t="s">
        <v>151</v>
      </c>
      <c r="AU274" s="232" t="s">
        <v>79</v>
      </c>
      <c r="AV274" s="13" t="s">
        <v>79</v>
      </c>
      <c r="AW274" s="13" t="s">
        <v>31</v>
      </c>
      <c r="AX274" s="13" t="s">
        <v>69</v>
      </c>
      <c r="AY274" s="232" t="s">
        <v>140</v>
      </c>
    </row>
    <row r="275" s="2" customFormat="1" ht="33" customHeight="1">
      <c r="A275" s="37"/>
      <c r="B275" s="38"/>
      <c r="C275" s="203" t="s">
        <v>433</v>
      </c>
      <c r="D275" s="203" t="s">
        <v>142</v>
      </c>
      <c r="E275" s="204" t="s">
        <v>434</v>
      </c>
      <c r="F275" s="205" t="s">
        <v>435</v>
      </c>
      <c r="G275" s="206" t="s">
        <v>382</v>
      </c>
      <c r="H275" s="207">
        <v>18.175000000000001</v>
      </c>
      <c r="I275" s="208"/>
      <c r="J275" s="209">
        <f>ROUND(I275*H275,2)</f>
        <v>0</v>
      </c>
      <c r="K275" s="205" t="s">
        <v>146</v>
      </c>
      <c r="L275" s="43"/>
      <c r="M275" s="210" t="s">
        <v>19</v>
      </c>
      <c r="N275" s="211" t="s">
        <v>40</v>
      </c>
      <c r="O275" s="83"/>
      <c r="P275" s="212">
        <f>O275*H275</f>
        <v>0</v>
      </c>
      <c r="Q275" s="212">
        <v>0</v>
      </c>
      <c r="R275" s="212">
        <f>Q275*H275</f>
        <v>0</v>
      </c>
      <c r="S275" s="212">
        <v>0.025000000000000001</v>
      </c>
      <c r="T275" s="213">
        <f>S275*H275</f>
        <v>0.45437500000000003</v>
      </c>
      <c r="U275" s="37"/>
      <c r="V275" s="37"/>
      <c r="W275" s="37"/>
      <c r="X275" s="37"/>
      <c r="Y275" s="37"/>
      <c r="Z275" s="37"/>
      <c r="AA275" s="37"/>
      <c r="AB275" s="37"/>
      <c r="AC275" s="37"/>
      <c r="AD275" s="37"/>
      <c r="AE275" s="37"/>
      <c r="AR275" s="214" t="s">
        <v>236</v>
      </c>
      <c r="AT275" s="214" t="s">
        <v>142</v>
      </c>
      <c r="AU275" s="214" t="s">
        <v>79</v>
      </c>
      <c r="AY275" s="16" t="s">
        <v>140</v>
      </c>
      <c r="BE275" s="215">
        <f>IF(N275="základní",J275,0)</f>
        <v>0</v>
      </c>
      <c r="BF275" s="215">
        <f>IF(N275="snížená",J275,0)</f>
        <v>0</v>
      </c>
      <c r="BG275" s="215">
        <f>IF(N275="zákl. přenesená",J275,0)</f>
        <v>0</v>
      </c>
      <c r="BH275" s="215">
        <f>IF(N275="sníž. přenesená",J275,0)</f>
        <v>0</v>
      </c>
      <c r="BI275" s="215">
        <f>IF(N275="nulová",J275,0)</f>
        <v>0</v>
      </c>
      <c r="BJ275" s="16" t="s">
        <v>77</v>
      </c>
      <c r="BK275" s="215">
        <f>ROUND(I275*H275,2)</f>
        <v>0</v>
      </c>
      <c r="BL275" s="16" t="s">
        <v>236</v>
      </c>
      <c r="BM275" s="214" t="s">
        <v>436</v>
      </c>
    </row>
    <row r="276" s="2" customFormat="1">
      <c r="A276" s="37"/>
      <c r="B276" s="38"/>
      <c r="C276" s="39"/>
      <c r="D276" s="216" t="s">
        <v>149</v>
      </c>
      <c r="E276" s="39"/>
      <c r="F276" s="217" t="s">
        <v>437</v>
      </c>
      <c r="G276" s="39"/>
      <c r="H276" s="39"/>
      <c r="I276" s="218"/>
      <c r="J276" s="39"/>
      <c r="K276" s="39"/>
      <c r="L276" s="43"/>
      <c r="M276" s="219"/>
      <c r="N276" s="220"/>
      <c r="O276" s="83"/>
      <c r="P276" s="83"/>
      <c r="Q276" s="83"/>
      <c r="R276" s="83"/>
      <c r="S276" s="83"/>
      <c r="T276" s="84"/>
      <c r="U276" s="37"/>
      <c r="V276" s="37"/>
      <c r="W276" s="37"/>
      <c r="X276" s="37"/>
      <c r="Y276" s="37"/>
      <c r="Z276" s="37"/>
      <c r="AA276" s="37"/>
      <c r="AB276" s="37"/>
      <c r="AC276" s="37"/>
      <c r="AD276" s="37"/>
      <c r="AE276" s="37"/>
      <c r="AT276" s="16" t="s">
        <v>149</v>
      </c>
      <c r="AU276" s="16" t="s">
        <v>79</v>
      </c>
    </row>
    <row r="277" s="13" customFormat="1">
      <c r="A277" s="13"/>
      <c r="B277" s="221"/>
      <c r="C277" s="222"/>
      <c r="D277" s="223" t="s">
        <v>151</v>
      </c>
      <c r="E277" s="224" t="s">
        <v>19</v>
      </c>
      <c r="F277" s="225" t="s">
        <v>438</v>
      </c>
      <c r="G277" s="222"/>
      <c r="H277" s="226">
        <v>18.175000000000001</v>
      </c>
      <c r="I277" s="227"/>
      <c r="J277" s="222"/>
      <c r="K277" s="222"/>
      <c r="L277" s="228"/>
      <c r="M277" s="229"/>
      <c r="N277" s="230"/>
      <c r="O277" s="230"/>
      <c r="P277" s="230"/>
      <c r="Q277" s="230"/>
      <c r="R277" s="230"/>
      <c r="S277" s="230"/>
      <c r="T277" s="231"/>
      <c r="U277" s="13"/>
      <c r="V277" s="13"/>
      <c r="W277" s="13"/>
      <c r="X277" s="13"/>
      <c r="Y277" s="13"/>
      <c r="Z277" s="13"/>
      <c r="AA277" s="13"/>
      <c r="AB277" s="13"/>
      <c r="AC277" s="13"/>
      <c r="AD277" s="13"/>
      <c r="AE277" s="13"/>
      <c r="AT277" s="232" t="s">
        <v>151</v>
      </c>
      <c r="AU277" s="232" t="s">
        <v>79</v>
      </c>
      <c r="AV277" s="13" t="s">
        <v>79</v>
      </c>
      <c r="AW277" s="13" t="s">
        <v>31</v>
      </c>
      <c r="AX277" s="13" t="s">
        <v>69</v>
      </c>
      <c r="AY277" s="232" t="s">
        <v>140</v>
      </c>
    </row>
    <row r="278" s="12" customFormat="1" ht="22.8" customHeight="1">
      <c r="A278" s="12"/>
      <c r="B278" s="187"/>
      <c r="C278" s="188"/>
      <c r="D278" s="189" t="s">
        <v>68</v>
      </c>
      <c r="E278" s="201" t="s">
        <v>439</v>
      </c>
      <c r="F278" s="201" t="s">
        <v>440</v>
      </c>
      <c r="G278" s="188"/>
      <c r="H278" s="188"/>
      <c r="I278" s="191"/>
      <c r="J278" s="202">
        <f>BK278</f>
        <v>0</v>
      </c>
      <c r="K278" s="188"/>
      <c r="L278" s="193"/>
      <c r="M278" s="194"/>
      <c r="N278" s="195"/>
      <c r="O278" s="195"/>
      <c r="P278" s="196">
        <f>SUM(P279:P291)</f>
        <v>0</v>
      </c>
      <c r="Q278" s="195"/>
      <c r="R278" s="196">
        <f>SUM(R279:R291)</f>
        <v>0</v>
      </c>
      <c r="S278" s="195"/>
      <c r="T278" s="197">
        <f>SUM(T279:T291)</f>
        <v>0</v>
      </c>
      <c r="U278" s="12"/>
      <c r="V278" s="12"/>
      <c r="W278" s="12"/>
      <c r="X278" s="12"/>
      <c r="Y278" s="12"/>
      <c r="Z278" s="12"/>
      <c r="AA278" s="12"/>
      <c r="AB278" s="12"/>
      <c r="AC278" s="12"/>
      <c r="AD278" s="12"/>
      <c r="AE278" s="12"/>
      <c r="AR278" s="198" t="s">
        <v>77</v>
      </c>
      <c r="AT278" s="199" t="s">
        <v>68</v>
      </c>
      <c r="AU278" s="199" t="s">
        <v>77</v>
      </c>
      <c r="AY278" s="198" t="s">
        <v>140</v>
      </c>
      <c r="BK278" s="200">
        <f>SUM(BK279:BK291)</f>
        <v>0</v>
      </c>
    </row>
    <row r="279" s="2" customFormat="1" ht="44.25" customHeight="1">
      <c r="A279" s="37"/>
      <c r="B279" s="38"/>
      <c r="C279" s="203" t="s">
        <v>441</v>
      </c>
      <c r="D279" s="203" t="s">
        <v>142</v>
      </c>
      <c r="E279" s="204" t="s">
        <v>442</v>
      </c>
      <c r="F279" s="205" t="s">
        <v>443</v>
      </c>
      <c r="G279" s="206" t="s">
        <v>166</v>
      </c>
      <c r="H279" s="207">
        <v>58.195999999999998</v>
      </c>
      <c r="I279" s="208"/>
      <c r="J279" s="209">
        <f>ROUND(I279*H279,2)</f>
        <v>0</v>
      </c>
      <c r="K279" s="205" t="s">
        <v>146</v>
      </c>
      <c r="L279" s="43"/>
      <c r="M279" s="210" t="s">
        <v>19</v>
      </c>
      <c r="N279" s="211" t="s">
        <v>40</v>
      </c>
      <c r="O279" s="83"/>
      <c r="P279" s="212">
        <f>O279*H279</f>
        <v>0</v>
      </c>
      <c r="Q279" s="212">
        <v>0</v>
      </c>
      <c r="R279" s="212">
        <f>Q279*H279</f>
        <v>0</v>
      </c>
      <c r="S279" s="212">
        <v>0</v>
      </c>
      <c r="T279" s="213">
        <f>S279*H279</f>
        <v>0</v>
      </c>
      <c r="U279" s="37"/>
      <c r="V279" s="37"/>
      <c r="W279" s="37"/>
      <c r="X279" s="37"/>
      <c r="Y279" s="37"/>
      <c r="Z279" s="37"/>
      <c r="AA279" s="37"/>
      <c r="AB279" s="37"/>
      <c r="AC279" s="37"/>
      <c r="AD279" s="37"/>
      <c r="AE279" s="37"/>
      <c r="AR279" s="214" t="s">
        <v>147</v>
      </c>
      <c r="AT279" s="214" t="s">
        <v>142</v>
      </c>
      <c r="AU279" s="214" t="s">
        <v>79</v>
      </c>
      <c r="AY279" s="16" t="s">
        <v>140</v>
      </c>
      <c r="BE279" s="215">
        <f>IF(N279="základní",J279,0)</f>
        <v>0</v>
      </c>
      <c r="BF279" s="215">
        <f>IF(N279="snížená",J279,0)</f>
        <v>0</v>
      </c>
      <c r="BG279" s="215">
        <f>IF(N279="zákl. přenesená",J279,0)</f>
        <v>0</v>
      </c>
      <c r="BH279" s="215">
        <f>IF(N279="sníž. přenesená",J279,0)</f>
        <v>0</v>
      </c>
      <c r="BI279" s="215">
        <f>IF(N279="nulová",J279,0)</f>
        <v>0</v>
      </c>
      <c r="BJ279" s="16" t="s">
        <v>77</v>
      </c>
      <c r="BK279" s="215">
        <f>ROUND(I279*H279,2)</f>
        <v>0</v>
      </c>
      <c r="BL279" s="16" t="s">
        <v>147</v>
      </c>
      <c r="BM279" s="214" t="s">
        <v>444</v>
      </c>
    </row>
    <row r="280" s="2" customFormat="1">
      <c r="A280" s="37"/>
      <c r="B280" s="38"/>
      <c r="C280" s="39"/>
      <c r="D280" s="216" t="s">
        <v>149</v>
      </c>
      <c r="E280" s="39"/>
      <c r="F280" s="217" t="s">
        <v>445</v>
      </c>
      <c r="G280" s="39"/>
      <c r="H280" s="39"/>
      <c r="I280" s="218"/>
      <c r="J280" s="39"/>
      <c r="K280" s="39"/>
      <c r="L280" s="43"/>
      <c r="M280" s="219"/>
      <c r="N280" s="220"/>
      <c r="O280" s="83"/>
      <c r="P280" s="83"/>
      <c r="Q280" s="83"/>
      <c r="R280" s="83"/>
      <c r="S280" s="83"/>
      <c r="T280" s="84"/>
      <c r="U280" s="37"/>
      <c r="V280" s="37"/>
      <c r="W280" s="37"/>
      <c r="X280" s="37"/>
      <c r="Y280" s="37"/>
      <c r="Z280" s="37"/>
      <c r="AA280" s="37"/>
      <c r="AB280" s="37"/>
      <c r="AC280" s="37"/>
      <c r="AD280" s="37"/>
      <c r="AE280" s="37"/>
      <c r="AT280" s="16" t="s">
        <v>149</v>
      </c>
      <c r="AU280" s="16" t="s">
        <v>79</v>
      </c>
    </row>
    <row r="281" s="2" customFormat="1" ht="33" customHeight="1">
      <c r="A281" s="37"/>
      <c r="B281" s="38"/>
      <c r="C281" s="203" t="s">
        <v>446</v>
      </c>
      <c r="D281" s="203" t="s">
        <v>142</v>
      </c>
      <c r="E281" s="204" t="s">
        <v>447</v>
      </c>
      <c r="F281" s="205" t="s">
        <v>448</v>
      </c>
      <c r="G281" s="206" t="s">
        <v>166</v>
      </c>
      <c r="H281" s="207">
        <v>58.195999999999998</v>
      </c>
      <c r="I281" s="208"/>
      <c r="J281" s="209">
        <f>ROUND(I281*H281,2)</f>
        <v>0</v>
      </c>
      <c r="K281" s="205" t="s">
        <v>146</v>
      </c>
      <c r="L281" s="43"/>
      <c r="M281" s="210" t="s">
        <v>19</v>
      </c>
      <c r="N281" s="211" t="s">
        <v>40</v>
      </c>
      <c r="O281" s="83"/>
      <c r="P281" s="212">
        <f>O281*H281</f>
        <v>0</v>
      </c>
      <c r="Q281" s="212">
        <v>0</v>
      </c>
      <c r="R281" s="212">
        <f>Q281*H281</f>
        <v>0</v>
      </c>
      <c r="S281" s="212">
        <v>0</v>
      </c>
      <c r="T281" s="213">
        <f>S281*H281</f>
        <v>0</v>
      </c>
      <c r="U281" s="37"/>
      <c r="V281" s="37"/>
      <c r="W281" s="37"/>
      <c r="X281" s="37"/>
      <c r="Y281" s="37"/>
      <c r="Z281" s="37"/>
      <c r="AA281" s="37"/>
      <c r="AB281" s="37"/>
      <c r="AC281" s="37"/>
      <c r="AD281" s="37"/>
      <c r="AE281" s="37"/>
      <c r="AR281" s="214" t="s">
        <v>147</v>
      </c>
      <c r="AT281" s="214" t="s">
        <v>142</v>
      </c>
      <c r="AU281" s="214" t="s">
        <v>79</v>
      </c>
      <c r="AY281" s="16" t="s">
        <v>140</v>
      </c>
      <c r="BE281" s="215">
        <f>IF(N281="základní",J281,0)</f>
        <v>0</v>
      </c>
      <c r="BF281" s="215">
        <f>IF(N281="snížená",J281,0)</f>
        <v>0</v>
      </c>
      <c r="BG281" s="215">
        <f>IF(N281="zákl. přenesená",J281,0)</f>
        <v>0</v>
      </c>
      <c r="BH281" s="215">
        <f>IF(N281="sníž. přenesená",J281,0)</f>
        <v>0</v>
      </c>
      <c r="BI281" s="215">
        <f>IF(N281="nulová",J281,0)</f>
        <v>0</v>
      </c>
      <c r="BJ281" s="16" t="s">
        <v>77</v>
      </c>
      <c r="BK281" s="215">
        <f>ROUND(I281*H281,2)</f>
        <v>0</v>
      </c>
      <c r="BL281" s="16" t="s">
        <v>147</v>
      </c>
      <c r="BM281" s="214" t="s">
        <v>449</v>
      </c>
    </row>
    <row r="282" s="2" customFormat="1">
      <c r="A282" s="37"/>
      <c r="B282" s="38"/>
      <c r="C282" s="39"/>
      <c r="D282" s="216" t="s">
        <v>149</v>
      </c>
      <c r="E282" s="39"/>
      <c r="F282" s="217" t="s">
        <v>450</v>
      </c>
      <c r="G282" s="39"/>
      <c r="H282" s="39"/>
      <c r="I282" s="218"/>
      <c r="J282" s="39"/>
      <c r="K282" s="39"/>
      <c r="L282" s="43"/>
      <c r="M282" s="219"/>
      <c r="N282" s="220"/>
      <c r="O282" s="83"/>
      <c r="P282" s="83"/>
      <c r="Q282" s="83"/>
      <c r="R282" s="83"/>
      <c r="S282" s="83"/>
      <c r="T282" s="84"/>
      <c r="U282" s="37"/>
      <c r="V282" s="37"/>
      <c r="W282" s="37"/>
      <c r="X282" s="37"/>
      <c r="Y282" s="37"/>
      <c r="Z282" s="37"/>
      <c r="AA282" s="37"/>
      <c r="AB282" s="37"/>
      <c r="AC282" s="37"/>
      <c r="AD282" s="37"/>
      <c r="AE282" s="37"/>
      <c r="AT282" s="16" t="s">
        <v>149</v>
      </c>
      <c r="AU282" s="16" t="s">
        <v>79</v>
      </c>
    </row>
    <row r="283" s="2" customFormat="1" ht="44.25" customHeight="1">
      <c r="A283" s="37"/>
      <c r="B283" s="38"/>
      <c r="C283" s="203" t="s">
        <v>451</v>
      </c>
      <c r="D283" s="203" t="s">
        <v>142</v>
      </c>
      <c r="E283" s="204" t="s">
        <v>452</v>
      </c>
      <c r="F283" s="205" t="s">
        <v>453</v>
      </c>
      <c r="G283" s="206" t="s">
        <v>166</v>
      </c>
      <c r="H283" s="207">
        <v>407.37200000000001</v>
      </c>
      <c r="I283" s="208"/>
      <c r="J283" s="209">
        <f>ROUND(I283*H283,2)</f>
        <v>0</v>
      </c>
      <c r="K283" s="205" t="s">
        <v>146</v>
      </c>
      <c r="L283" s="43"/>
      <c r="M283" s="210" t="s">
        <v>19</v>
      </c>
      <c r="N283" s="211" t="s">
        <v>40</v>
      </c>
      <c r="O283" s="83"/>
      <c r="P283" s="212">
        <f>O283*H283</f>
        <v>0</v>
      </c>
      <c r="Q283" s="212">
        <v>0</v>
      </c>
      <c r="R283" s="212">
        <f>Q283*H283</f>
        <v>0</v>
      </c>
      <c r="S283" s="212">
        <v>0</v>
      </c>
      <c r="T283" s="213">
        <f>S283*H283</f>
        <v>0</v>
      </c>
      <c r="U283" s="37"/>
      <c r="V283" s="37"/>
      <c r="W283" s="37"/>
      <c r="X283" s="37"/>
      <c r="Y283" s="37"/>
      <c r="Z283" s="37"/>
      <c r="AA283" s="37"/>
      <c r="AB283" s="37"/>
      <c r="AC283" s="37"/>
      <c r="AD283" s="37"/>
      <c r="AE283" s="37"/>
      <c r="AR283" s="214" t="s">
        <v>147</v>
      </c>
      <c r="AT283" s="214" t="s">
        <v>142</v>
      </c>
      <c r="AU283" s="214" t="s">
        <v>79</v>
      </c>
      <c r="AY283" s="16" t="s">
        <v>140</v>
      </c>
      <c r="BE283" s="215">
        <f>IF(N283="základní",J283,0)</f>
        <v>0</v>
      </c>
      <c r="BF283" s="215">
        <f>IF(N283="snížená",J283,0)</f>
        <v>0</v>
      </c>
      <c r="BG283" s="215">
        <f>IF(N283="zákl. přenesená",J283,0)</f>
        <v>0</v>
      </c>
      <c r="BH283" s="215">
        <f>IF(N283="sníž. přenesená",J283,0)</f>
        <v>0</v>
      </c>
      <c r="BI283" s="215">
        <f>IF(N283="nulová",J283,0)</f>
        <v>0</v>
      </c>
      <c r="BJ283" s="16" t="s">
        <v>77</v>
      </c>
      <c r="BK283" s="215">
        <f>ROUND(I283*H283,2)</f>
        <v>0</v>
      </c>
      <c r="BL283" s="16" t="s">
        <v>147</v>
      </c>
      <c r="BM283" s="214" t="s">
        <v>454</v>
      </c>
    </row>
    <row r="284" s="2" customFormat="1">
      <c r="A284" s="37"/>
      <c r="B284" s="38"/>
      <c r="C284" s="39"/>
      <c r="D284" s="216" t="s">
        <v>149</v>
      </c>
      <c r="E284" s="39"/>
      <c r="F284" s="217" t="s">
        <v>455</v>
      </c>
      <c r="G284" s="39"/>
      <c r="H284" s="39"/>
      <c r="I284" s="218"/>
      <c r="J284" s="39"/>
      <c r="K284" s="39"/>
      <c r="L284" s="43"/>
      <c r="M284" s="219"/>
      <c r="N284" s="220"/>
      <c r="O284" s="83"/>
      <c r="P284" s="83"/>
      <c r="Q284" s="83"/>
      <c r="R284" s="83"/>
      <c r="S284" s="83"/>
      <c r="T284" s="84"/>
      <c r="U284" s="37"/>
      <c r="V284" s="37"/>
      <c r="W284" s="37"/>
      <c r="X284" s="37"/>
      <c r="Y284" s="37"/>
      <c r="Z284" s="37"/>
      <c r="AA284" s="37"/>
      <c r="AB284" s="37"/>
      <c r="AC284" s="37"/>
      <c r="AD284" s="37"/>
      <c r="AE284" s="37"/>
      <c r="AT284" s="16" t="s">
        <v>149</v>
      </c>
      <c r="AU284" s="16" t="s">
        <v>79</v>
      </c>
    </row>
    <row r="285" s="2" customFormat="1">
      <c r="A285" s="37"/>
      <c r="B285" s="38"/>
      <c r="C285" s="39"/>
      <c r="D285" s="223" t="s">
        <v>391</v>
      </c>
      <c r="E285" s="39"/>
      <c r="F285" s="243" t="s">
        <v>456</v>
      </c>
      <c r="G285" s="39"/>
      <c r="H285" s="39"/>
      <c r="I285" s="218"/>
      <c r="J285" s="39"/>
      <c r="K285" s="39"/>
      <c r="L285" s="43"/>
      <c r="M285" s="219"/>
      <c r="N285" s="220"/>
      <c r="O285" s="83"/>
      <c r="P285" s="83"/>
      <c r="Q285" s="83"/>
      <c r="R285" s="83"/>
      <c r="S285" s="83"/>
      <c r="T285" s="84"/>
      <c r="U285" s="37"/>
      <c r="V285" s="37"/>
      <c r="W285" s="37"/>
      <c r="X285" s="37"/>
      <c r="Y285" s="37"/>
      <c r="Z285" s="37"/>
      <c r="AA285" s="37"/>
      <c r="AB285" s="37"/>
      <c r="AC285" s="37"/>
      <c r="AD285" s="37"/>
      <c r="AE285" s="37"/>
      <c r="AT285" s="16" t="s">
        <v>391</v>
      </c>
      <c r="AU285" s="16" t="s">
        <v>79</v>
      </c>
    </row>
    <row r="286" s="13" customFormat="1">
      <c r="A286" s="13"/>
      <c r="B286" s="221"/>
      <c r="C286" s="222"/>
      <c r="D286" s="223" t="s">
        <v>151</v>
      </c>
      <c r="E286" s="222"/>
      <c r="F286" s="225" t="s">
        <v>457</v>
      </c>
      <c r="G286" s="222"/>
      <c r="H286" s="226">
        <v>407.37200000000001</v>
      </c>
      <c r="I286" s="227"/>
      <c r="J286" s="222"/>
      <c r="K286" s="222"/>
      <c r="L286" s="228"/>
      <c r="M286" s="229"/>
      <c r="N286" s="230"/>
      <c r="O286" s="230"/>
      <c r="P286" s="230"/>
      <c r="Q286" s="230"/>
      <c r="R286" s="230"/>
      <c r="S286" s="230"/>
      <c r="T286" s="231"/>
      <c r="U286" s="13"/>
      <c r="V286" s="13"/>
      <c r="W286" s="13"/>
      <c r="X286" s="13"/>
      <c r="Y286" s="13"/>
      <c r="Z286" s="13"/>
      <c r="AA286" s="13"/>
      <c r="AB286" s="13"/>
      <c r="AC286" s="13"/>
      <c r="AD286" s="13"/>
      <c r="AE286" s="13"/>
      <c r="AT286" s="232" t="s">
        <v>151</v>
      </c>
      <c r="AU286" s="232" t="s">
        <v>79</v>
      </c>
      <c r="AV286" s="13" t="s">
        <v>79</v>
      </c>
      <c r="AW286" s="13" t="s">
        <v>4</v>
      </c>
      <c r="AX286" s="13" t="s">
        <v>77</v>
      </c>
      <c r="AY286" s="232" t="s">
        <v>140</v>
      </c>
    </row>
    <row r="287" s="2" customFormat="1" ht="44.25" customHeight="1">
      <c r="A287" s="37"/>
      <c r="B287" s="38"/>
      <c r="C287" s="203" t="s">
        <v>458</v>
      </c>
      <c r="D287" s="203" t="s">
        <v>142</v>
      </c>
      <c r="E287" s="204" t="s">
        <v>459</v>
      </c>
      <c r="F287" s="205" t="s">
        <v>460</v>
      </c>
      <c r="G287" s="206" t="s">
        <v>166</v>
      </c>
      <c r="H287" s="207">
        <v>53.026000000000003</v>
      </c>
      <c r="I287" s="208"/>
      <c r="J287" s="209">
        <f>ROUND(I287*H287,2)</f>
        <v>0</v>
      </c>
      <c r="K287" s="205" t="s">
        <v>146</v>
      </c>
      <c r="L287" s="43"/>
      <c r="M287" s="210" t="s">
        <v>19</v>
      </c>
      <c r="N287" s="211" t="s">
        <v>40</v>
      </c>
      <c r="O287" s="83"/>
      <c r="P287" s="212">
        <f>O287*H287</f>
        <v>0</v>
      </c>
      <c r="Q287" s="212">
        <v>0</v>
      </c>
      <c r="R287" s="212">
        <f>Q287*H287</f>
        <v>0</v>
      </c>
      <c r="S287" s="212">
        <v>0</v>
      </c>
      <c r="T287" s="213">
        <f>S287*H287</f>
        <v>0</v>
      </c>
      <c r="U287" s="37"/>
      <c r="V287" s="37"/>
      <c r="W287" s="37"/>
      <c r="X287" s="37"/>
      <c r="Y287" s="37"/>
      <c r="Z287" s="37"/>
      <c r="AA287" s="37"/>
      <c r="AB287" s="37"/>
      <c r="AC287" s="37"/>
      <c r="AD287" s="37"/>
      <c r="AE287" s="37"/>
      <c r="AR287" s="214" t="s">
        <v>147</v>
      </c>
      <c r="AT287" s="214" t="s">
        <v>142</v>
      </c>
      <c r="AU287" s="214" t="s">
        <v>79</v>
      </c>
      <c r="AY287" s="16" t="s">
        <v>140</v>
      </c>
      <c r="BE287" s="215">
        <f>IF(N287="základní",J287,0)</f>
        <v>0</v>
      </c>
      <c r="BF287" s="215">
        <f>IF(N287="snížená",J287,0)</f>
        <v>0</v>
      </c>
      <c r="BG287" s="215">
        <f>IF(N287="zákl. přenesená",J287,0)</f>
        <v>0</v>
      </c>
      <c r="BH287" s="215">
        <f>IF(N287="sníž. přenesená",J287,0)</f>
        <v>0</v>
      </c>
      <c r="BI287" s="215">
        <f>IF(N287="nulová",J287,0)</f>
        <v>0</v>
      </c>
      <c r="BJ287" s="16" t="s">
        <v>77</v>
      </c>
      <c r="BK287" s="215">
        <f>ROUND(I287*H287,2)</f>
        <v>0</v>
      </c>
      <c r="BL287" s="16" t="s">
        <v>147</v>
      </c>
      <c r="BM287" s="214" t="s">
        <v>461</v>
      </c>
    </row>
    <row r="288" s="2" customFormat="1">
      <c r="A288" s="37"/>
      <c r="B288" s="38"/>
      <c r="C288" s="39"/>
      <c r="D288" s="216" t="s">
        <v>149</v>
      </c>
      <c r="E288" s="39"/>
      <c r="F288" s="217" t="s">
        <v>462</v>
      </c>
      <c r="G288" s="39"/>
      <c r="H288" s="39"/>
      <c r="I288" s="218"/>
      <c r="J288" s="39"/>
      <c r="K288" s="39"/>
      <c r="L288" s="43"/>
      <c r="M288" s="219"/>
      <c r="N288" s="220"/>
      <c r="O288" s="83"/>
      <c r="P288" s="83"/>
      <c r="Q288" s="83"/>
      <c r="R288" s="83"/>
      <c r="S288" s="83"/>
      <c r="T288" s="84"/>
      <c r="U288" s="37"/>
      <c r="V288" s="37"/>
      <c r="W288" s="37"/>
      <c r="X288" s="37"/>
      <c r="Y288" s="37"/>
      <c r="Z288" s="37"/>
      <c r="AA288" s="37"/>
      <c r="AB288" s="37"/>
      <c r="AC288" s="37"/>
      <c r="AD288" s="37"/>
      <c r="AE288" s="37"/>
      <c r="AT288" s="16" t="s">
        <v>149</v>
      </c>
      <c r="AU288" s="16" t="s">
        <v>79</v>
      </c>
    </row>
    <row r="289" s="2" customFormat="1" ht="44.25" customHeight="1">
      <c r="A289" s="37"/>
      <c r="B289" s="38"/>
      <c r="C289" s="203" t="s">
        <v>463</v>
      </c>
      <c r="D289" s="203" t="s">
        <v>142</v>
      </c>
      <c r="E289" s="204" t="s">
        <v>464</v>
      </c>
      <c r="F289" s="205" t="s">
        <v>465</v>
      </c>
      <c r="G289" s="206" t="s">
        <v>166</v>
      </c>
      <c r="H289" s="207">
        <v>4.7169999999999996</v>
      </c>
      <c r="I289" s="208"/>
      <c r="J289" s="209">
        <f>ROUND(I289*H289,2)</f>
        <v>0</v>
      </c>
      <c r="K289" s="205" t="s">
        <v>146</v>
      </c>
      <c r="L289" s="43"/>
      <c r="M289" s="210" t="s">
        <v>19</v>
      </c>
      <c r="N289" s="211" t="s">
        <v>40</v>
      </c>
      <c r="O289" s="83"/>
      <c r="P289" s="212">
        <f>O289*H289</f>
        <v>0</v>
      </c>
      <c r="Q289" s="212">
        <v>0</v>
      </c>
      <c r="R289" s="212">
        <f>Q289*H289</f>
        <v>0</v>
      </c>
      <c r="S289" s="212">
        <v>0</v>
      </c>
      <c r="T289" s="213">
        <f>S289*H289</f>
        <v>0</v>
      </c>
      <c r="U289" s="37"/>
      <c r="V289" s="37"/>
      <c r="W289" s="37"/>
      <c r="X289" s="37"/>
      <c r="Y289" s="37"/>
      <c r="Z289" s="37"/>
      <c r="AA289" s="37"/>
      <c r="AB289" s="37"/>
      <c r="AC289" s="37"/>
      <c r="AD289" s="37"/>
      <c r="AE289" s="37"/>
      <c r="AR289" s="214" t="s">
        <v>147</v>
      </c>
      <c r="AT289" s="214" t="s">
        <v>142</v>
      </c>
      <c r="AU289" s="214" t="s">
        <v>79</v>
      </c>
      <c r="AY289" s="16" t="s">
        <v>140</v>
      </c>
      <c r="BE289" s="215">
        <f>IF(N289="základní",J289,0)</f>
        <v>0</v>
      </c>
      <c r="BF289" s="215">
        <f>IF(N289="snížená",J289,0)</f>
        <v>0</v>
      </c>
      <c r="BG289" s="215">
        <f>IF(N289="zákl. přenesená",J289,0)</f>
        <v>0</v>
      </c>
      <c r="BH289" s="215">
        <f>IF(N289="sníž. přenesená",J289,0)</f>
        <v>0</v>
      </c>
      <c r="BI289" s="215">
        <f>IF(N289="nulová",J289,0)</f>
        <v>0</v>
      </c>
      <c r="BJ289" s="16" t="s">
        <v>77</v>
      </c>
      <c r="BK289" s="215">
        <f>ROUND(I289*H289,2)</f>
        <v>0</v>
      </c>
      <c r="BL289" s="16" t="s">
        <v>147</v>
      </c>
      <c r="BM289" s="214" t="s">
        <v>466</v>
      </c>
    </row>
    <row r="290" s="2" customFormat="1">
      <c r="A290" s="37"/>
      <c r="B290" s="38"/>
      <c r="C290" s="39"/>
      <c r="D290" s="216" t="s">
        <v>149</v>
      </c>
      <c r="E290" s="39"/>
      <c r="F290" s="217" t="s">
        <v>467</v>
      </c>
      <c r="G290" s="39"/>
      <c r="H290" s="39"/>
      <c r="I290" s="218"/>
      <c r="J290" s="39"/>
      <c r="K290" s="39"/>
      <c r="L290" s="43"/>
      <c r="M290" s="219"/>
      <c r="N290" s="220"/>
      <c r="O290" s="83"/>
      <c r="P290" s="83"/>
      <c r="Q290" s="83"/>
      <c r="R290" s="83"/>
      <c r="S290" s="83"/>
      <c r="T290" s="84"/>
      <c r="U290" s="37"/>
      <c r="V290" s="37"/>
      <c r="W290" s="37"/>
      <c r="X290" s="37"/>
      <c r="Y290" s="37"/>
      <c r="Z290" s="37"/>
      <c r="AA290" s="37"/>
      <c r="AB290" s="37"/>
      <c r="AC290" s="37"/>
      <c r="AD290" s="37"/>
      <c r="AE290" s="37"/>
      <c r="AT290" s="16" t="s">
        <v>149</v>
      </c>
      <c r="AU290" s="16" t="s">
        <v>79</v>
      </c>
    </row>
    <row r="291" s="2" customFormat="1" ht="16.5" customHeight="1">
      <c r="A291" s="37"/>
      <c r="B291" s="38"/>
      <c r="C291" s="203" t="s">
        <v>468</v>
      </c>
      <c r="D291" s="203" t="s">
        <v>142</v>
      </c>
      <c r="E291" s="204" t="s">
        <v>469</v>
      </c>
      <c r="F291" s="205" t="s">
        <v>470</v>
      </c>
      <c r="G291" s="206" t="s">
        <v>166</v>
      </c>
      <c r="H291" s="207">
        <v>0.45400000000000001</v>
      </c>
      <c r="I291" s="208"/>
      <c r="J291" s="209">
        <f>ROUND(I291*H291,2)</f>
        <v>0</v>
      </c>
      <c r="K291" s="205" t="s">
        <v>19</v>
      </c>
      <c r="L291" s="43"/>
      <c r="M291" s="210" t="s">
        <v>19</v>
      </c>
      <c r="N291" s="211" t="s">
        <v>40</v>
      </c>
      <c r="O291" s="83"/>
      <c r="P291" s="212">
        <f>O291*H291</f>
        <v>0</v>
      </c>
      <c r="Q291" s="212">
        <v>0</v>
      </c>
      <c r="R291" s="212">
        <f>Q291*H291</f>
        <v>0</v>
      </c>
      <c r="S291" s="212">
        <v>0</v>
      </c>
      <c r="T291" s="213">
        <f>S291*H291</f>
        <v>0</v>
      </c>
      <c r="U291" s="37"/>
      <c r="V291" s="37"/>
      <c r="W291" s="37"/>
      <c r="X291" s="37"/>
      <c r="Y291" s="37"/>
      <c r="Z291" s="37"/>
      <c r="AA291" s="37"/>
      <c r="AB291" s="37"/>
      <c r="AC291" s="37"/>
      <c r="AD291" s="37"/>
      <c r="AE291" s="37"/>
      <c r="AR291" s="214" t="s">
        <v>147</v>
      </c>
      <c r="AT291" s="214" t="s">
        <v>142</v>
      </c>
      <c r="AU291" s="214" t="s">
        <v>79</v>
      </c>
      <c r="AY291" s="16" t="s">
        <v>140</v>
      </c>
      <c r="BE291" s="215">
        <f>IF(N291="základní",J291,0)</f>
        <v>0</v>
      </c>
      <c r="BF291" s="215">
        <f>IF(N291="snížená",J291,0)</f>
        <v>0</v>
      </c>
      <c r="BG291" s="215">
        <f>IF(N291="zákl. přenesená",J291,0)</f>
        <v>0</v>
      </c>
      <c r="BH291" s="215">
        <f>IF(N291="sníž. přenesená",J291,0)</f>
        <v>0</v>
      </c>
      <c r="BI291" s="215">
        <f>IF(N291="nulová",J291,0)</f>
        <v>0</v>
      </c>
      <c r="BJ291" s="16" t="s">
        <v>77</v>
      </c>
      <c r="BK291" s="215">
        <f>ROUND(I291*H291,2)</f>
        <v>0</v>
      </c>
      <c r="BL291" s="16" t="s">
        <v>147</v>
      </c>
      <c r="BM291" s="214" t="s">
        <v>471</v>
      </c>
    </row>
    <row r="292" s="12" customFormat="1" ht="22.8" customHeight="1">
      <c r="A292" s="12"/>
      <c r="B292" s="187"/>
      <c r="C292" s="188"/>
      <c r="D292" s="189" t="s">
        <v>68</v>
      </c>
      <c r="E292" s="201" t="s">
        <v>472</v>
      </c>
      <c r="F292" s="201" t="s">
        <v>473</v>
      </c>
      <c r="G292" s="188"/>
      <c r="H292" s="188"/>
      <c r="I292" s="191"/>
      <c r="J292" s="202">
        <f>BK292</f>
        <v>0</v>
      </c>
      <c r="K292" s="188"/>
      <c r="L292" s="193"/>
      <c r="M292" s="194"/>
      <c r="N292" s="195"/>
      <c r="O292" s="195"/>
      <c r="P292" s="196">
        <f>SUM(P293:P294)</f>
        <v>0</v>
      </c>
      <c r="Q292" s="195"/>
      <c r="R292" s="196">
        <f>SUM(R293:R294)</f>
        <v>0</v>
      </c>
      <c r="S292" s="195"/>
      <c r="T292" s="197">
        <f>SUM(T293:T294)</f>
        <v>0</v>
      </c>
      <c r="U292" s="12"/>
      <c r="V292" s="12"/>
      <c r="W292" s="12"/>
      <c r="X292" s="12"/>
      <c r="Y292" s="12"/>
      <c r="Z292" s="12"/>
      <c r="AA292" s="12"/>
      <c r="AB292" s="12"/>
      <c r="AC292" s="12"/>
      <c r="AD292" s="12"/>
      <c r="AE292" s="12"/>
      <c r="AR292" s="198" t="s">
        <v>77</v>
      </c>
      <c r="AT292" s="199" t="s">
        <v>68</v>
      </c>
      <c r="AU292" s="199" t="s">
        <v>77</v>
      </c>
      <c r="AY292" s="198" t="s">
        <v>140</v>
      </c>
      <c r="BK292" s="200">
        <f>SUM(BK293:BK294)</f>
        <v>0</v>
      </c>
    </row>
    <row r="293" s="2" customFormat="1" ht="55.5" customHeight="1">
      <c r="A293" s="37"/>
      <c r="B293" s="38"/>
      <c r="C293" s="203" t="s">
        <v>474</v>
      </c>
      <c r="D293" s="203" t="s">
        <v>142</v>
      </c>
      <c r="E293" s="204" t="s">
        <v>475</v>
      </c>
      <c r="F293" s="205" t="s">
        <v>476</v>
      </c>
      <c r="G293" s="206" t="s">
        <v>166</v>
      </c>
      <c r="H293" s="207">
        <v>90.869</v>
      </c>
      <c r="I293" s="208"/>
      <c r="J293" s="209">
        <f>ROUND(I293*H293,2)</f>
        <v>0</v>
      </c>
      <c r="K293" s="205" t="s">
        <v>146</v>
      </c>
      <c r="L293" s="43"/>
      <c r="M293" s="210" t="s">
        <v>19</v>
      </c>
      <c r="N293" s="211" t="s">
        <v>40</v>
      </c>
      <c r="O293" s="83"/>
      <c r="P293" s="212">
        <f>O293*H293</f>
        <v>0</v>
      </c>
      <c r="Q293" s="212">
        <v>0</v>
      </c>
      <c r="R293" s="212">
        <f>Q293*H293</f>
        <v>0</v>
      </c>
      <c r="S293" s="212">
        <v>0</v>
      </c>
      <c r="T293" s="213">
        <f>S293*H293</f>
        <v>0</v>
      </c>
      <c r="U293" s="37"/>
      <c r="V293" s="37"/>
      <c r="W293" s="37"/>
      <c r="X293" s="37"/>
      <c r="Y293" s="37"/>
      <c r="Z293" s="37"/>
      <c r="AA293" s="37"/>
      <c r="AB293" s="37"/>
      <c r="AC293" s="37"/>
      <c r="AD293" s="37"/>
      <c r="AE293" s="37"/>
      <c r="AR293" s="214" t="s">
        <v>147</v>
      </c>
      <c r="AT293" s="214" t="s">
        <v>142</v>
      </c>
      <c r="AU293" s="214" t="s">
        <v>79</v>
      </c>
      <c r="AY293" s="16" t="s">
        <v>140</v>
      </c>
      <c r="BE293" s="215">
        <f>IF(N293="základní",J293,0)</f>
        <v>0</v>
      </c>
      <c r="BF293" s="215">
        <f>IF(N293="snížená",J293,0)</f>
        <v>0</v>
      </c>
      <c r="BG293" s="215">
        <f>IF(N293="zákl. přenesená",J293,0)</f>
        <v>0</v>
      </c>
      <c r="BH293" s="215">
        <f>IF(N293="sníž. přenesená",J293,0)</f>
        <v>0</v>
      </c>
      <c r="BI293" s="215">
        <f>IF(N293="nulová",J293,0)</f>
        <v>0</v>
      </c>
      <c r="BJ293" s="16" t="s">
        <v>77</v>
      </c>
      <c r="BK293" s="215">
        <f>ROUND(I293*H293,2)</f>
        <v>0</v>
      </c>
      <c r="BL293" s="16" t="s">
        <v>147</v>
      </c>
      <c r="BM293" s="214" t="s">
        <v>477</v>
      </c>
    </row>
    <row r="294" s="2" customFormat="1">
      <c r="A294" s="37"/>
      <c r="B294" s="38"/>
      <c r="C294" s="39"/>
      <c r="D294" s="216" t="s">
        <v>149</v>
      </c>
      <c r="E294" s="39"/>
      <c r="F294" s="217" t="s">
        <v>478</v>
      </c>
      <c r="G294" s="39"/>
      <c r="H294" s="39"/>
      <c r="I294" s="218"/>
      <c r="J294" s="39"/>
      <c r="K294" s="39"/>
      <c r="L294" s="43"/>
      <c r="M294" s="219"/>
      <c r="N294" s="220"/>
      <c r="O294" s="83"/>
      <c r="P294" s="83"/>
      <c r="Q294" s="83"/>
      <c r="R294" s="83"/>
      <c r="S294" s="83"/>
      <c r="T294" s="84"/>
      <c r="U294" s="37"/>
      <c r="V294" s="37"/>
      <c r="W294" s="37"/>
      <c r="X294" s="37"/>
      <c r="Y294" s="37"/>
      <c r="Z294" s="37"/>
      <c r="AA294" s="37"/>
      <c r="AB294" s="37"/>
      <c r="AC294" s="37"/>
      <c r="AD294" s="37"/>
      <c r="AE294" s="37"/>
      <c r="AT294" s="16" t="s">
        <v>149</v>
      </c>
      <c r="AU294" s="16" t="s">
        <v>79</v>
      </c>
    </row>
    <row r="295" s="12" customFormat="1" ht="25.92" customHeight="1">
      <c r="A295" s="12"/>
      <c r="B295" s="187"/>
      <c r="C295" s="188"/>
      <c r="D295" s="189" t="s">
        <v>68</v>
      </c>
      <c r="E295" s="190" t="s">
        <v>479</v>
      </c>
      <c r="F295" s="190" t="s">
        <v>480</v>
      </c>
      <c r="G295" s="188"/>
      <c r="H295" s="188"/>
      <c r="I295" s="191"/>
      <c r="J295" s="192">
        <f>BK295</f>
        <v>0</v>
      </c>
      <c r="K295" s="188"/>
      <c r="L295" s="193"/>
      <c r="M295" s="194"/>
      <c r="N295" s="195"/>
      <c r="O295" s="195"/>
      <c r="P295" s="196">
        <f>P296+P319+P326+P342+P359</f>
        <v>0</v>
      </c>
      <c r="Q295" s="195"/>
      <c r="R295" s="196">
        <f>R296+R319+R326+R342+R359</f>
        <v>0.65056714000000004</v>
      </c>
      <c r="S295" s="195"/>
      <c r="T295" s="197">
        <f>T296+T319+T326+T342+T359</f>
        <v>0</v>
      </c>
      <c r="U295" s="12"/>
      <c r="V295" s="12"/>
      <c r="W295" s="12"/>
      <c r="X295" s="12"/>
      <c r="Y295" s="12"/>
      <c r="Z295" s="12"/>
      <c r="AA295" s="12"/>
      <c r="AB295" s="12"/>
      <c r="AC295" s="12"/>
      <c r="AD295" s="12"/>
      <c r="AE295" s="12"/>
      <c r="AR295" s="198" t="s">
        <v>79</v>
      </c>
      <c r="AT295" s="199" t="s">
        <v>68</v>
      </c>
      <c r="AU295" s="199" t="s">
        <v>69</v>
      </c>
      <c r="AY295" s="198" t="s">
        <v>140</v>
      </c>
      <c r="BK295" s="200">
        <f>BK296+BK319+BK326+BK342+BK359</f>
        <v>0</v>
      </c>
    </row>
    <row r="296" s="12" customFormat="1" ht="22.8" customHeight="1">
      <c r="A296" s="12"/>
      <c r="B296" s="187"/>
      <c r="C296" s="188"/>
      <c r="D296" s="189" t="s">
        <v>68</v>
      </c>
      <c r="E296" s="201" t="s">
        <v>481</v>
      </c>
      <c r="F296" s="201" t="s">
        <v>482</v>
      </c>
      <c r="G296" s="188"/>
      <c r="H296" s="188"/>
      <c r="I296" s="191"/>
      <c r="J296" s="202">
        <f>BK296</f>
        <v>0</v>
      </c>
      <c r="K296" s="188"/>
      <c r="L296" s="193"/>
      <c r="M296" s="194"/>
      <c r="N296" s="195"/>
      <c r="O296" s="195"/>
      <c r="P296" s="196">
        <f>SUM(P297:P318)</f>
        <v>0</v>
      </c>
      <c r="Q296" s="195"/>
      <c r="R296" s="196">
        <f>SUM(R297:R318)</f>
        <v>0.15985840000000001</v>
      </c>
      <c r="S296" s="195"/>
      <c r="T296" s="197">
        <f>SUM(T297:T318)</f>
        <v>0</v>
      </c>
      <c r="U296" s="12"/>
      <c r="V296" s="12"/>
      <c r="W296" s="12"/>
      <c r="X296" s="12"/>
      <c r="Y296" s="12"/>
      <c r="Z296" s="12"/>
      <c r="AA296" s="12"/>
      <c r="AB296" s="12"/>
      <c r="AC296" s="12"/>
      <c r="AD296" s="12"/>
      <c r="AE296" s="12"/>
      <c r="AR296" s="198" t="s">
        <v>79</v>
      </c>
      <c r="AT296" s="199" t="s">
        <v>68</v>
      </c>
      <c r="AU296" s="199" t="s">
        <v>77</v>
      </c>
      <c r="AY296" s="198" t="s">
        <v>140</v>
      </c>
      <c r="BK296" s="200">
        <f>SUM(BK297:BK318)</f>
        <v>0</v>
      </c>
    </row>
    <row r="297" s="2" customFormat="1" ht="37.8" customHeight="1">
      <c r="A297" s="37"/>
      <c r="B297" s="38"/>
      <c r="C297" s="203" t="s">
        <v>483</v>
      </c>
      <c r="D297" s="203" t="s">
        <v>142</v>
      </c>
      <c r="E297" s="204" t="s">
        <v>484</v>
      </c>
      <c r="F297" s="205" t="s">
        <v>485</v>
      </c>
      <c r="G297" s="206" t="s">
        <v>155</v>
      </c>
      <c r="H297" s="207">
        <v>4.8449999999999998</v>
      </c>
      <c r="I297" s="208"/>
      <c r="J297" s="209">
        <f>ROUND(I297*H297,2)</f>
        <v>0</v>
      </c>
      <c r="K297" s="205" t="s">
        <v>146</v>
      </c>
      <c r="L297" s="43"/>
      <c r="M297" s="210" t="s">
        <v>19</v>
      </c>
      <c r="N297" s="211" t="s">
        <v>40</v>
      </c>
      <c r="O297" s="83"/>
      <c r="P297" s="212">
        <f>O297*H297</f>
        <v>0</v>
      </c>
      <c r="Q297" s="212">
        <v>0</v>
      </c>
      <c r="R297" s="212">
        <f>Q297*H297</f>
        <v>0</v>
      </c>
      <c r="S297" s="212">
        <v>0</v>
      </c>
      <c r="T297" s="213">
        <f>S297*H297</f>
        <v>0</v>
      </c>
      <c r="U297" s="37"/>
      <c r="V297" s="37"/>
      <c r="W297" s="37"/>
      <c r="X297" s="37"/>
      <c r="Y297" s="37"/>
      <c r="Z297" s="37"/>
      <c r="AA297" s="37"/>
      <c r="AB297" s="37"/>
      <c r="AC297" s="37"/>
      <c r="AD297" s="37"/>
      <c r="AE297" s="37"/>
      <c r="AR297" s="214" t="s">
        <v>236</v>
      </c>
      <c r="AT297" s="214" t="s">
        <v>142</v>
      </c>
      <c r="AU297" s="214" t="s">
        <v>79</v>
      </c>
      <c r="AY297" s="16" t="s">
        <v>140</v>
      </c>
      <c r="BE297" s="215">
        <f>IF(N297="základní",J297,0)</f>
        <v>0</v>
      </c>
      <c r="BF297" s="215">
        <f>IF(N297="snížená",J297,0)</f>
        <v>0</v>
      </c>
      <c r="BG297" s="215">
        <f>IF(N297="zákl. přenesená",J297,0)</f>
        <v>0</v>
      </c>
      <c r="BH297" s="215">
        <f>IF(N297="sníž. přenesená",J297,0)</f>
        <v>0</v>
      </c>
      <c r="BI297" s="215">
        <f>IF(N297="nulová",J297,0)</f>
        <v>0</v>
      </c>
      <c r="BJ297" s="16" t="s">
        <v>77</v>
      </c>
      <c r="BK297" s="215">
        <f>ROUND(I297*H297,2)</f>
        <v>0</v>
      </c>
      <c r="BL297" s="16" t="s">
        <v>236</v>
      </c>
      <c r="BM297" s="214" t="s">
        <v>486</v>
      </c>
    </row>
    <row r="298" s="2" customFormat="1">
      <c r="A298" s="37"/>
      <c r="B298" s="38"/>
      <c r="C298" s="39"/>
      <c r="D298" s="216" t="s">
        <v>149</v>
      </c>
      <c r="E298" s="39"/>
      <c r="F298" s="217" t="s">
        <v>487</v>
      </c>
      <c r="G298" s="39"/>
      <c r="H298" s="39"/>
      <c r="I298" s="218"/>
      <c r="J298" s="39"/>
      <c r="K298" s="39"/>
      <c r="L298" s="43"/>
      <c r="M298" s="219"/>
      <c r="N298" s="220"/>
      <c r="O298" s="83"/>
      <c r="P298" s="83"/>
      <c r="Q298" s="83"/>
      <c r="R298" s="83"/>
      <c r="S298" s="83"/>
      <c r="T298" s="84"/>
      <c r="U298" s="37"/>
      <c r="V298" s="37"/>
      <c r="W298" s="37"/>
      <c r="X298" s="37"/>
      <c r="Y298" s="37"/>
      <c r="Z298" s="37"/>
      <c r="AA298" s="37"/>
      <c r="AB298" s="37"/>
      <c r="AC298" s="37"/>
      <c r="AD298" s="37"/>
      <c r="AE298" s="37"/>
      <c r="AT298" s="16" t="s">
        <v>149</v>
      </c>
      <c r="AU298" s="16" t="s">
        <v>79</v>
      </c>
    </row>
    <row r="299" s="13" customFormat="1">
      <c r="A299" s="13"/>
      <c r="B299" s="221"/>
      <c r="C299" s="222"/>
      <c r="D299" s="223" t="s">
        <v>151</v>
      </c>
      <c r="E299" s="224" t="s">
        <v>19</v>
      </c>
      <c r="F299" s="225" t="s">
        <v>488</v>
      </c>
      <c r="G299" s="222"/>
      <c r="H299" s="226">
        <v>4.8449999999999998</v>
      </c>
      <c r="I299" s="227"/>
      <c r="J299" s="222"/>
      <c r="K299" s="222"/>
      <c r="L299" s="228"/>
      <c r="M299" s="229"/>
      <c r="N299" s="230"/>
      <c r="O299" s="230"/>
      <c r="P299" s="230"/>
      <c r="Q299" s="230"/>
      <c r="R299" s="230"/>
      <c r="S299" s="230"/>
      <c r="T299" s="231"/>
      <c r="U299" s="13"/>
      <c r="V299" s="13"/>
      <c r="W299" s="13"/>
      <c r="X299" s="13"/>
      <c r="Y299" s="13"/>
      <c r="Z299" s="13"/>
      <c r="AA299" s="13"/>
      <c r="AB299" s="13"/>
      <c r="AC299" s="13"/>
      <c r="AD299" s="13"/>
      <c r="AE299" s="13"/>
      <c r="AT299" s="232" t="s">
        <v>151</v>
      </c>
      <c r="AU299" s="232" t="s">
        <v>79</v>
      </c>
      <c r="AV299" s="13" t="s">
        <v>79</v>
      </c>
      <c r="AW299" s="13" t="s">
        <v>31</v>
      </c>
      <c r="AX299" s="13" t="s">
        <v>69</v>
      </c>
      <c r="AY299" s="232" t="s">
        <v>140</v>
      </c>
    </row>
    <row r="300" s="2" customFormat="1" ht="16.5" customHeight="1">
      <c r="A300" s="37"/>
      <c r="B300" s="38"/>
      <c r="C300" s="233" t="s">
        <v>489</v>
      </c>
      <c r="D300" s="233" t="s">
        <v>237</v>
      </c>
      <c r="E300" s="234" t="s">
        <v>490</v>
      </c>
      <c r="F300" s="235" t="s">
        <v>491</v>
      </c>
      <c r="G300" s="236" t="s">
        <v>166</v>
      </c>
      <c r="H300" s="237">
        <v>0.002</v>
      </c>
      <c r="I300" s="238"/>
      <c r="J300" s="239">
        <f>ROUND(I300*H300,2)</f>
        <v>0</v>
      </c>
      <c r="K300" s="235" t="s">
        <v>146</v>
      </c>
      <c r="L300" s="240"/>
      <c r="M300" s="241" t="s">
        <v>19</v>
      </c>
      <c r="N300" s="242" t="s">
        <v>40</v>
      </c>
      <c r="O300" s="83"/>
      <c r="P300" s="212">
        <f>O300*H300</f>
        <v>0</v>
      </c>
      <c r="Q300" s="212">
        <v>1</v>
      </c>
      <c r="R300" s="212">
        <f>Q300*H300</f>
        <v>0.002</v>
      </c>
      <c r="S300" s="212">
        <v>0</v>
      </c>
      <c r="T300" s="213">
        <f>S300*H300</f>
        <v>0</v>
      </c>
      <c r="U300" s="37"/>
      <c r="V300" s="37"/>
      <c r="W300" s="37"/>
      <c r="X300" s="37"/>
      <c r="Y300" s="37"/>
      <c r="Z300" s="37"/>
      <c r="AA300" s="37"/>
      <c r="AB300" s="37"/>
      <c r="AC300" s="37"/>
      <c r="AD300" s="37"/>
      <c r="AE300" s="37"/>
      <c r="AR300" s="214" t="s">
        <v>367</v>
      </c>
      <c r="AT300" s="214" t="s">
        <v>237</v>
      </c>
      <c r="AU300" s="214" t="s">
        <v>79</v>
      </c>
      <c r="AY300" s="16" t="s">
        <v>140</v>
      </c>
      <c r="BE300" s="215">
        <f>IF(N300="základní",J300,0)</f>
        <v>0</v>
      </c>
      <c r="BF300" s="215">
        <f>IF(N300="snížená",J300,0)</f>
        <v>0</v>
      </c>
      <c r="BG300" s="215">
        <f>IF(N300="zákl. přenesená",J300,0)</f>
        <v>0</v>
      </c>
      <c r="BH300" s="215">
        <f>IF(N300="sníž. přenesená",J300,0)</f>
        <v>0</v>
      </c>
      <c r="BI300" s="215">
        <f>IF(N300="nulová",J300,0)</f>
        <v>0</v>
      </c>
      <c r="BJ300" s="16" t="s">
        <v>77</v>
      </c>
      <c r="BK300" s="215">
        <f>ROUND(I300*H300,2)</f>
        <v>0</v>
      </c>
      <c r="BL300" s="16" t="s">
        <v>236</v>
      </c>
      <c r="BM300" s="214" t="s">
        <v>492</v>
      </c>
    </row>
    <row r="301" s="13" customFormat="1">
      <c r="A301" s="13"/>
      <c r="B301" s="221"/>
      <c r="C301" s="222"/>
      <c r="D301" s="223" t="s">
        <v>151</v>
      </c>
      <c r="E301" s="222"/>
      <c r="F301" s="225" t="s">
        <v>493</v>
      </c>
      <c r="G301" s="222"/>
      <c r="H301" s="226">
        <v>0.002</v>
      </c>
      <c r="I301" s="227"/>
      <c r="J301" s="222"/>
      <c r="K301" s="222"/>
      <c r="L301" s="228"/>
      <c r="M301" s="229"/>
      <c r="N301" s="230"/>
      <c r="O301" s="230"/>
      <c r="P301" s="230"/>
      <c r="Q301" s="230"/>
      <c r="R301" s="230"/>
      <c r="S301" s="230"/>
      <c r="T301" s="231"/>
      <c r="U301" s="13"/>
      <c r="V301" s="13"/>
      <c r="W301" s="13"/>
      <c r="X301" s="13"/>
      <c r="Y301" s="13"/>
      <c r="Z301" s="13"/>
      <c r="AA301" s="13"/>
      <c r="AB301" s="13"/>
      <c r="AC301" s="13"/>
      <c r="AD301" s="13"/>
      <c r="AE301" s="13"/>
      <c r="AT301" s="232" t="s">
        <v>151</v>
      </c>
      <c r="AU301" s="232" t="s">
        <v>79</v>
      </c>
      <c r="AV301" s="13" t="s">
        <v>79</v>
      </c>
      <c r="AW301" s="13" t="s">
        <v>4</v>
      </c>
      <c r="AX301" s="13" t="s">
        <v>77</v>
      </c>
      <c r="AY301" s="232" t="s">
        <v>140</v>
      </c>
    </row>
    <row r="302" s="2" customFormat="1" ht="33" customHeight="1">
      <c r="A302" s="37"/>
      <c r="B302" s="38"/>
      <c r="C302" s="203" t="s">
        <v>494</v>
      </c>
      <c r="D302" s="203" t="s">
        <v>142</v>
      </c>
      <c r="E302" s="204" t="s">
        <v>495</v>
      </c>
      <c r="F302" s="205" t="s">
        <v>496</v>
      </c>
      <c r="G302" s="206" t="s">
        <v>155</v>
      </c>
      <c r="H302" s="207">
        <v>13.973000000000001</v>
      </c>
      <c r="I302" s="208"/>
      <c r="J302" s="209">
        <f>ROUND(I302*H302,2)</f>
        <v>0</v>
      </c>
      <c r="K302" s="205" t="s">
        <v>146</v>
      </c>
      <c r="L302" s="43"/>
      <c r="M302" s="210" t="s">
        <v>19</v>
      </c>
      <c r="N302" s="211" t="s">
        <v>40</v>
      </c>
      <c r="O302" s="83"/>
      <c r="P302" s="212">
        <f>O302*H302</f>
        <v>0</v>
      </c>
      <c r="Q302" s="212">
        <v>0</v>
      </c>
      <c r="R302" s="212">
        <f>Q302*H302</f>
        <v>0</v>
      </c>
      <c r="S302" s="212">
        <v>0</v>
      </c>
      <c r="T302" s="213">
        <f>S302*H302</f>
        <v>0</v>
      </c>
      <c r="U302" s="37"/>
      <c r="V302" s="37"/>
      <c r="W302" s="37"/>
      <c r="X302" s="37"/>
      <c r="Y302" s="37"/>
      <c r="Z302" s="37"/>
      <c r="AA302" s="37"/>
      <c r="AB302" s="37"/>
      <c r="AC302" s="37"/>
      <c r="AD302" s="37"/>
      <c r="AE302" s="37"/>
      <c r="AR302" s="214" t="s">
        <v>236</v>
      </c>
      <c r="AT302" s="214" t="s">
        <v>142</v>
      </c>
      <c r="AU302" s="214" t="s">
        <v>79</v>
      </c>
      <c r="AY302" s="16" t="s">
        <v>140</v>
      </c>
      <c r="BE302" s="215">
        <f>IF(N302="základní",J302,0)</f>
        <v>0</v>
      </c>
      <c r="BF302" s="215">
        <f>IF(N302="snížená",J302,0)</f>
        <v>0</v>
      </c>
      <c r="BG302" s="215">
        <f>IF(N302="zákl. přenesená",J302,0)</f>
        <v>0</v>
      </c>
      <c r="BH302" s="215">
        <f>IF(N302="sníž. přenesená",J302,0)</f>
        <v>0</v>
      </c>
      <c r="BI302" s="215">
        <f>IF(N302="nulová",J302,0)</f>
        <v>0</v>
      </c>
      <c r="BJ302" s="16" t="s">
        <v>77</v>
      </c>
      <c r="BK302" s="215">
        <f>ROUND(I302*H302,2)</f>
        <v>0</v>
      </c>
      <c r="BL302" s="16" t="s">
        <v>236</v>
      </c>
      <c r="BM302" s="214" t="s">
        <v>497</v>
      </c>
    </row>
    <row r="303" s="2" customFormat="1">
      <c r="A303" s="37"/>
      <c r="B303" s="38"/>
      <c r="C303" s="39"/>
      <c r="D303" s="216" t="s">
        <v>149</v>
      </c>
      <c r="E303" s="39"/>
      <c r="F303" s="217" t="s">
        <v>498</v>
      </c>
      <c r="G303" s="39"/>
      <c r="H303" s="39"/>
      <c r="I303" s="218"/>
      <c r="J303" s="39"/>
      <c r="K303" s="39"/>
      <c r="L303" s="43"/>
      <c r="M303" s="219"/>
      <c r="N303" s="220"/>
      <c r="O303" s="83"/>
      <c r="P303" s="83"/>
      <c r="Q303" s="83"/>
      <c r="R303" s="83"/>
      <c r="S303" s="83"/>
      <c r="T303" s="84"/>
      <c r="U303" s="37"/>
      <c r="V303" s="37"/>
      <c r="W303" s="37"/>
      <c r="X303" s="37"/>
      <c r="Y303" s="37"/>
      <c r="Z303" s="37"/>
      <c r="AA303" s="37"/>
      <c r="AB303" s="37"/>
      <c r="AC303" s="37"/>
      <c r="AD303" s="37"/>
      <c r="AE303" s="37"/>
      <c r="AT303" s="16" t="s">
        <v>149</v>
      </c>
      <c r="AU303" s="16" t="s">
        <v>79</v>
      </c>
    </row>
    <row r="304" s="13" customFormat="1">
      <c r="A304" s="13"/>
      <c r="B304" s="221"/>
      <c r="C304" s="222"/>
      <c r="D304" s="223" t="s">
        <v>151</v>
      </c>
      <c r="E304" s="224" t="s">
        <v>19</v>
      </c>
      <c r="F304" s="225" t="s">
        <v>499</v>
      </c>
      <c r="G304" s="222"/>
      <c r="H304" s="226">
        <v>13.973000000000001</v>
      </c>
      <c r="I304" s="227"/>
      <c r="J304" s="222"/>
      <c r="K304" s="222"/>
      <c r="L304" s="228"/>
      <c r="M304" s="229"/>
      <c r="N304" s="230"/>
      <c r="O304" s="230"/>
      <c r="P304" s="230"/>
      <c r="Q304" s="230"/>
      <c r="R304" s="230"/>
      <c r="S304" s="230"/>
      <c r="T304" s="231"/>
      <c r="U304" s="13"/>
      <c r="V304" s="13"/>
      <c r="W304" s="13"/>
      <c r="X304" s="13"/>
      <c r="Y304" s="13"/>
      <c r="Z304" s="13"/>
      <c r="AA304" s="13"/>
      <c r="AB304" s="13"/>
      <c r="AC304" s="13"/>
      <c r="AD304" s="13"/>
      <c r="AE304" s="13"/>
      <c r="AT304" s="232" t="s">
        <v>151</v>
      </c>
      <c r="AU304" s="232" t="s">
        <v>79</v>
      </c>
      <c r="AV304" s="13" t="s">
        <v>79</v>
      </c>
      <c r="AW304" s="13" t="s">
        <v>31</v>
      </c>
      <c r="AX304" s="13" t="s">
        <v>69</v>
      </c>
      <c r="AY304" s="232" t="s">
        <v>140</v>
      </c>
    </row>
    <row r="305" s="2" customFormat="1" ht="16.5" customHeight="1">
      <c r="A305" s="37"/>
      <c r="B305" s="38"/>
      <c r="C305" s="233" t="s">
        <v>500</v>
      </c>
      <c r="D305" s="233" t="s">
        <v>237</v>
      </c>
      <c r="E305" s="234" t="s">
        <v>490</v>
      </c>
      <c r="F305" s="235" t="s">
        <v>491</v>
      </c>
      <c r="G305" s="236" t="s">
        <v>166</v>
      </c>
      <c r="H305" s="237">
        <v>0.0050000000000000001</v>
      </c>
      <c r="I305" s="238"/>
      <c r="J305" s="239">
        <f>ROUND(I305*H305,2)</f>
        <v>0</v>
      </c>
      <c r="K305" s="235" t="s">
        <v>146</v>
      </c>
      <c r="L305" s="240"/>
      <c r="M305" s="241" t="s">
        <v>19</v>
      </c>
      <c r="N305" s="242" t="s">
        <v>40</v>
      </c>
      <c r="O305" s="83"/>
      <c r="P305" s="212">
        <f>O305*H305</f>
        <v>0</v>
      </c>
      <c r="Q305" s="212">
        <v>1</v>
      </c>
      <c r="R305" s="212">
        <f>Q305*H305</f>
        <v>0.0050000000000000001</v>
      </c>
      <c r="S305" s="212">
        <v>0</v>
      </c>
      <c r="T305" s="213">
        <f>S305*H305</f>
        <v>0</v>
      </c>
      <c r="U305" s="37"/>
      <c r="V305" s="37"/>
      <c r="W305" s="37"/>
      <c r="X305" s="37"/>
      <c r="Y305" s="37"/>
      <c r="Z305" s="37"/>
      <c r="AA305" s="37"/>
      <c r="AB305" s="37"/>
      <c r="AC305" s="37"/>
      <c r="AD305" s="37"/>
      <c r="AE305" s="37"/>
      <c r="AR305" s="214" t="s">
        <v>367</v>
      </c>
      <c r="AT305" s="214" t="s">
        <v>237</v>
      </c>
      <c r="AU305" s="214" t="s">
        <v>79</v>
      </c>
      <c r="AY305" s="16" t="s">
        <v>140</v>
      </c>
      <c r="BE305" s="215">
        <f>IF(N305="základní",J305,0)</f>
        <v>0</v>
      </c>
      <c r="BF305" s="215">
        <f>IF(N305="snížená",J305,0)</f>
        <v>0</v>
      </c>
      <c r="BG305" s="215">
        <f>IF(N305="zákl. přenesená",J305,0)</f>
        <v>0</v>
      </c>
      <c r="BH305" s="215">
        <f>IF(N305="sníž. přenesená",J305,0)</f>
        <v>0</v>
      </c>
      <c r="BI305" s="215">
        <f>IF(N305="nulová",J305,0)</f>
        <v>0</v>
      </c>
      <c r="BJ305" s="16" t="s">
        <v>77</v>
      </c>
      <c r="BK305" s="215">
        <f>ROUND(I305*H305,2)</f>
        <v>0</v>
      </c>
      <c r="BL305" s="16" t="s">
        <v>236</v>
      </c>
      <c r="BM305" s="214" t="s">
        <v>501</v>
      </c>
    </row>
    <row r="306" s="13" customFormat="1">
      <c r="A306" s="13"/>
      <c r="B306" s="221"/>
      <c r="C306" s="222"/>
      <c r="D306" s="223" t="s">
        <v>151</v>
      </c>
      <c r="E306" s="222"/>
      <c r="F306" s="225" t="s">
        <v>502</v>
      </c>
      <c r="G306" s="222"/>
      <c r="H306" s="226">
        <v>0.0050000000000000001</v>
      </c>
      <c r="I306" s="227"/>
      <c r="J306" s="222"/>
      <c r="K306" s="222"/>
      <c r="L306" s="228"/>
      <c r="M306" s="229"/>
      <c r="N306" s="230"/>
      <c r="O306" s="230"/>
      <c r="P306" s="230"/>
      <c r="Q306" s="230"/>
      <c r="R306" s="230"/>
      <c r="S306" s="230"/>
      <c r="T306" s="231"/>
      <c r="U306" s="13"/>
      <c r="V306" s="13"/>
      <c r="W306" s="13"/>
      <c r="X306" s="13"/>
      <c r="Y306" s="13"/>
      <c r="Z306" s="13"/>
      <c r="AA306" s="13"/>
      <c r="AB306" s="13"/>
      <c r="AC306" s="13"/>
      <c r="AD306" s="13"/>
      <c r="AE306" s="13"/>
      <c r="AT306" s="232" t="s">
        <v>151</v>
      </c>
      <c r="AU306" s="232" t="s">
        <v>79</v>
      </c>
      <c r="AV306" s="13" t="s">
        <v>79</v>
      </c>
      <c r="AW306" s="13" t="s">
        <v>4</v>
      </c>
      <c r="AX306" s="13" t="s">
        <v>77</v>
      </c>
      <c r="AY306" s="232" t="s">
        <v>140</v>
      </c>
    </row>
    <row r="307" s="2" customFormat="1" ht="24.15" customHeight="1">
      <c r="A307" s="37"/>
      <c r="B307" s="38"/>
      <c r="C307" s="203" t="s">
        <v>503</v>
      </c>
      <c r="D307" s="203" t="s">
        <v>142</v>
      </c>
      <c r="E307" s="204" t="s">
        <v>504</v>
      </c>
      <c r="F307" s="205" t="s">
        <v>505</v>
      </c>
      <c r="G307" s="206" t="s">
        <v>155</v>
      </c>
      <c r="H307" s="207">
        <v>4.8449999999999998</v>
      </c>
      <c r="I307" s="208"/>
      <c r="J307" s="209">
        <f>ROUND(I307*H307,2)</f>
        <v>0</v>
      </c>
      <c r="K307" s="205" t="s">
        <v>146</v>
      </c>
      <c r="L307" s="43"/>
      <c r="M307" s="210" t="s">
        <v>19</v>
      </c>
      <c r="N307" s="211" t="s">
        <v>40</v>
      </c>
      <c r="O307" s="83"/>
      <c r="P307" s="212">
        <f>O307*H307</f>
        <v>0</v>
      </c>
      <c r="Q307" s="212">
        <v>0.00040000000000000002</v>
      </c>
      <c r="R307" s="212">
        <f>Q307*H307</f>
        <v>0.0019380000000000001</v>
      </c>
      <c r="S307" s="212">
        <v>0</v>
      </c>
      <c r="T307" s="213">
        <f>S307*H307</f>
        <v>0</v>
      </c>
      <c r="U307" s="37"/>
      <c r="V307" s="37"/>
      <c r="W307" s="37"/>
      <c r="X307" s="37"/>
      <c r="Y307" s="37"/>
      <c r="Z307" s="37"/>
      <c r="AA307" s="37"/>
      <c r="AB307" s="37"/>
      <c r="AC307" s="37"/>
      <c r="AD307" s="37"/>
      <c r="AE307" s="37"/>
      <c r="AR307" s="214" t="s">
        <v>236</v>
      </c>
      <c r="AT307" s="214" t="s">
        <v>142</v>
      </c>
      <c r="AU307" s="214" t="s">
        <v>79</v>
      </c>
      <c r="AY307" s="16" t="s">
        <v>140</v>
      </c>
      <c r="BE307" s="215">
        <f>IF(N307="základní",J307,0)</f>
        <v>0</v>
      </c>
      <c r="BF307" s="215">
        <f>IF(N307="snížená",J307,0)</f>
        <v>0</v>
      </c>
      <c r="BG307" s="215">
        <f>IF(N307="zákl. přenesená",J307,0)</f>
        <v>0</v>
      </c>
      <c r="BH307" s="215">
        <f>IF(N307="sníž. přenesená",J307,0)</f>
        <v>0</v>
      </c>
      <c r="BI307" s="215">
        <f>IF(N307="nulová",J307,0)</f>
        <v>0</v>
      </c>
      <c r="BJ307" s="16" t="s">
        <v>77</v>
      </c>
      <c r="BK307" s="215">
        <f>ROUND(I307*H307,2)</f>
        <v>0</v>
      </c>
      <c r="BL307" s="16" t="s">
        <v>236</v>
      </c>
      <c r="BM307" s="214" t="s">
        <v>506</v>
      </c>
    </row>
    <row r="308" s="2" customFormat="1">
      <c r="A308" s="37"/>
      <c r="B308" s="38"/>
      <c r="C308" s="39"/>
      <c r="D308" s="216" t="s">
        <v>149</v>
      </c>
      <c r="E308" s="39"/>
      <c r="F308" s="217" t="s">
        <v>507</v>
      </c>
      <c r="G308" s="39"/>
      <c r="H308" s="39"/>
      <c r="I308" s="218"/>
      <c r="J308" s="39"/>
      <c r="K308" s="39"/>
      <c r="L308" s="43"/>
      <c r="M308" s="219"/>
      <c r="N308" s="220"/>
      <c r="O308" s="83"/>
      <c r="P308" s="83"/>
      <c r="Q308" s="83"/>
      <c r="R308" s="83"/>
      <c r="S308" s="83"/>
      <c r="T308" s="84"/>
      <c r="U308" s="37"/>
      <c r="V308" s="37"/>
      <c r="W308" s="37"/>
      <c r="X308" s="37"/>
      <c r="Y308" s="37"/>
      <c r="Z308" s="37"/>
      <c r="AA308" s="37"/>
      <c r="AB308" s="37"/>
      <c r="AC308" s="37"/>
      <c r="AD308" s="37"/>
      <c r="AE308" s="37"/>
      <c r="AT308" s="16" t="s">
        <v>149</v>
      </c>
      <c r="AU308" s="16" t="s">
        <v>79</v>
      </c>
    </row>
    <row r="309" s="13" customFormat="1">
      <c r="A309" s="13"/>
      <c r="B309" s="221"/>
      <c r="C309" s="222"/>
      <c r="D309" s="223" t="s">
        <v>151</v>
      </c>
      <c r="E309" s="224" t="s">
        <v>19</v>
      </c>
      <c r="F309" s="225" t="s">
        <v>488</v>
      </c>
      <c r="G309" s="222"/>
      <c r="H309" s="226">
        <v>4.8449999999999998</v>
      </c>
      <c r="I309" s="227"/>
      <c r="J309" s="222"/>
      <c r="K309" s="222"/>
      <c r="L309" s="228"/>
      <c r="M309" s="229"/>
      <c r="N309" s="230"/>
      <c r="O309" s="230"/>
      <c r="P309" s="230"/>
      <c r="Q309" s="230"/>
      <c r="R309" s="230"/>
      <c r="S309" s="230"/>
      <c r="T309" s="231"/>
      <c r="U309" s="13"/>
      <c r="V309" s="13"/>
      <c r="W309" s="13"/>
      <c r="X309" s="13"/>
      <c r="Y309" s="13"/>
      <c r="Z309" s="13"/>
      <c r="AA309" s="13"/>
      <c r="AB309" s="13"/>
      <c r="AC309" s="13"/>
      <c r="AD309" s="13"/>
      <c r="AE309" s="13"/>
      <c r="AT309" s="232" t="s">
        <v>151</v>
      </c>
      <c r="AU309" s="232" t="s">
        <v>79</v>
      </c>
      <c r="AV309" s="13" t="s">
        <v>79</v>
      </c>
      <c r="AW309" s="13" t="s">
        <v>31</v>
      </c>
      <c r="AX309" s="13" t="s">
        <v>69</v>
      </c>
      <c r="AY309" s="232" t="s">
        <v>140</v>
      </c>
    </row>
    <row r="310" s="2" customFormat="1" ht="49.05" customHeight="1">
      <c r="A310" s="37"/>
      <c r="B310" s="38"/>
      <c r="C310" s="233" t="s">
        <v>508</v>
      </c>
      <c r="D310" s="233" t="s">
        <v>237</v>
      </c>
      <c r="E310" s="234" t="s">
        <v>509</v>
      </c>
      <c r="F310" s="235" t="s">
        <v>510</v>
      </c>
      <c r="G310" s="236" t="s">
        <v>155</v>
      </c>
      <c r="H310" s="237">
        <v>5.6470000000000002</v>
      </c>
      <c r="I310" s="238"/>
      <c r="J310" s="239">
        <f>ROUND(I310*H310,2)</f>
        <v>0</v>
      </c>
      <c r="K310" s="235" t="s">
        <v>146</v>
      </c>
      <c r="L310" s="240"/>
      <c r="M310" s="241" t="s">
        <v>19</v>
      </c>
      <c r="N310" s="242" t="s">
        <v>40</v>
      </c>
      <c r="O310" s="83"/>
      <c r="P310" s="212">
        <f>O310*H310</f>
        <v>0</v>
      </c>
      <c r="Q310" s="212">
        <v>0.0064000000000000003</v>
      </c>
      <c r="R310" s="212">
        <f>Q310*H310</f>
        <v>0.036140800000000001</v>
      </c>
      <c r="S310" s="212">
        <v>0</v>
      </c>
      <c r="T310" s="213">
        <f>S310*H310</f>
        <v>0</v>
      </c>
      <c r="U310" s="37"/>
      <c r="V310" s="37"/>
      <c r="W310" s="37"/>
      <c r="X310" s="37"/>
      <c r="Y310" s="37"/>
      <c r="Z310" s="37"/>
      <c r="AA310" s="37"/>
      <c r="AB310" s="37"/>
      <c r="AC310" s="37"/>
      <c r="AD310" s="37"/>
      <c r="AE310" s="37"/>
      <c r="AR310" s="214" t="s">
        <v>367</v>
      </c>
      <c r="AT310" s="214" t="s">
        <v>237</v>
      </c>
      <c r="AU310" s="214" t="s">
        <v>79</v>
      </c>
      <c r="AY310" s="16" t="s">
        <v>140</v>
      </c>
      <c r="BE310" s="215">
        <f>IF(N310="základní",J310,0)</f>
        <v>0</v>
      </c>
      <c r="BF310" s="215">
        <f>IF(N310="snížená",J310,0)</f>
        <v>0</v>
      </c>
      <c r="BG310" s="215">
        <f>IF(N310="zákl. přenesená",J310,0)</f>
        <v>0</v>
      </c>
      <c r="BH310" s="215">
        <f>IF(N310="sníž. přenesená",J310,0)</f>
        <v>0</v>
      </c>
      <c r="BI310" s="215">
        <f>IF(N310="nulová",J310,0)</f>
        <v>0</v>
      </c>
      <c r="BJ310" s="16" t="s">
        <v>77</v>
      </c>
      <c r="BK310" s="215">
        <f>ROUND(I310*H310,2)</f>
        <v>0</v>
      </c>
      <c r="BL310" s="16" t="s">
        <v>236</v>
      </c>
      <c r="BM310" s="214" t="s">
        <v>511</v>
      </c>
    </row>
    <row r="311" s="13" customFormat="1">
      <c r="A311" s="13"/>
      <c r="B311" s="221"/>
      <c r="C311" s="222"/>
      <c r="D311" s="223" t="s">
        <v>151</v>
      </c>
      <c r="E311" s="222"/>
      <c r="F311" s="225" t="s">
        <v>512</v>
      </c>
      <c r="G311" s="222"/>
      <c r="H311" s="226">
        <v>5.6470000000000002</v>
      </c>
      <c r="I311" s="227"/>
      <c r="J311" s="222"/>
      <c r="K311" s="222"/>
      <c r="L311" s="228"/>
      <c r="M311" s="229"/>
      <c r="N311" s="230"/>
      <c r="O311" s="230"/>
      <c r="P311" s="230"/>
      <c r="Q311" s="230"/>
      <c r="R311" s="230"/>
      <c r="S311" s="230"/>
      <c r="T311" s="231"/>
      <c r="U311" s="13"/>
      <c r="V311" s="13"/>
      <c r="W311" s="13"/>
      <c r="X311" s="13"/>
      <c r="Y311" s="13"/>
      <c r="Z311" s="13"/>
      <c r="AA311" s="13"/>
      <c r="AB311" s="13"/>
      <c r="AC311" s="13"/>
      <c r="AD311" s="13"/>
      <c r="AE311" s="13"/>
      <c r="AT311" s="232" t="s">
        <v>151</v>
      </c>
      <c r="AU311" s="232" t="s">
        <v>79</v>
      </c>
      <c r="AV311" s="13" t="s">
        <v>79</v>
      </c>
      <c r="AW311" s="13" t="s">
        <v>4</v>
      </c>
      <c r="AX311" s="13" t="s">
        <v>77</v>
      </c>
      <c r="AY311" s="232" t="s">
        <v>140</v>
      </c>
    </row>
    <row r="312" s="2" customFormat="1" ht="24.15" customHeight="1">
      <c r="A312" s="37"/>
      <c r="B312" s="38"/>
      <c r="C312" s="203" t="s">
        <v>513</v>
      </c>
      <c r="D312" s="203" t="s">
        <v>142</v>
      </c>
      <c r="E312" s="204" t="s">
        <v>514</v>
      </c>
      <c r="F312" s="205" t="s">
        <v>515</v>
      </c>
      <c r="G312" s="206" t="s">
        <v>155</v>
      </c>
      <c r="H312" s="207">
        <v>13.973000000000001</v>
      </c>
      <c r="I312" s="208"/>
      <c r="J312" s="209">
        <f>ROUND(I312*H312,2)</f>
        <v>0</v>
      </c>
      <c r="K312" s="205" t="s">
        <v>146</v>
      </c>
      <c r="L312" s="43"/>
      <c r="M312" s="210" t="s">
        <v>19</v>
      </c>
      <c r="N312" s="211" t="s">
        <v>40</v>
      </c>
      <c r="O312" s="83"/>
      <c r="P312" s="212">
        <f>O312*H312</f>
        <v>0</v>
      </c>
      <c r="Q312" s="212">
        <v>0.00040000000000000002</v>
      </c>
      <c r="R312" s="212">
        <f>Q312*H312</f>
        <v>0.0055892000000000008</v>
      </c>
      <c r="S312" s="212">
        <v>0</v>
      </c>
      <c r="T312" s="213">
        <f>S312*H312</f>
        <v>0</v>
      </c>
      <c r="U312" s="37"/>
      <c r="V312" s="37"/>
      <c r="W312" s="37"/>
      <c r="X312" s="37"/>
      <c r="Y312" s="37"/>
      <c r="Z312" s="37"/>
      <c r="AA312" s="37"/>
      <c r="AB312" s="37"/>
      <c r="AC312" s="37"/>
      <c r="AD312" s="37"/>
      <c r="AE312" s="37"/>
      <c r="AR312" s="214" t="s">
        <v>236</v>
      </c>
      <c r="AT312" s="214" t="s">
        <v>142</v>
      </c>
      <c r="AU312" s="214" t="s">
        <v>79</v>
      </c>
      <c r="AY312" s="16" t="s">
        <v>140</v>
      </c>
      <c r="BE312" s="215">
        <f>IF(N312="základní",J312,0)</f>
        <v>0</v>
      </c>
      <c r="BF312" s="215">
        <f>IF(N312="snížená",J312,0)</f>
        <v>0</v>
      </c>
      <c r="BG312" s="215">
        <f>IF(N312="zákl. přenesená",J312,0)</f>
        <v>0</v>
      </c>
      <c r="BH312" s="215">
        <f>IF(N312="sníž. přenesená",J312,0)</f>
        <v>0</v>
      </c>
      <c r="BI312" s="215">
        <f>IF(N312="nulová",J312,0)</f>
        <v>0</v>
      </c>
      <c r="BJ312" s="16" t="s">
        <v>77</v>
      </c>
      <c r="BK312" s="215">
        <f>ROUND(I312*H312,2)</f>
        <v>0</v>
      </c>
      <c r="BL312" s="16" t="s">
        <v>236</v>
      </c>
      <c r="BM312" s="214" t="s">
        <v>516</v>
      </c>
    </row>
    <row r="313" s="2" customFormat="1">
      <c r="A313" s="37"/>
      <c r="B313" s="38"/>
      <c r="C313" s="39"/>
      <c r="D313" s="216" t="s">
        <v>149</v>
      </c>
      <c r="E313" s="39"/>
      <c r="F313" s="217" t="s">
        <v>517</v>
      </c>
      <c r="G313" s="39"/>
      <c r="H313" s="39"/>
      <c r="I313" s="218"/>
      <c r="J313" s="39"/>
      <c r="K313" s="39"/>
      <c r="L313" s="43"/>
      <c r="M313" s="219"/>
      <c r="N313" s="220"/>
      <c r="O313" s="83"/>
      <c r="P313" s="83"/>
      <c r="Q313" s="83"/>
      <c r="R313" s="83"/>
      <c r="S313" s="83"/>
      <c r="T313" s="84"/>
      <c r="U313" s="37"/>
      <c r="V313" s="37"/>
      <c r="W313" s="37"/>
      <c r="X313" s="37"/>
      <c r="Y313" s="37"/>
      <c r="Z313" s="37"/>
      <c r="AA313" s="37"/>
      <c r="AB313" s="37"/>
      <c r="AC313" s="37"/>
      <c r="AD313" s="37"/>
      <c r="AE313" s="37"/>
      <c r="AT313" s="16" t="s">
        <v>149</v>
      </c>
      <c r="AU313" s="16" t="s">
        <v>79</v>
      </c>
    </row>
    <row r="314" s="13" customFormat="1">
      <c r="A314" s="13"/>
      <c r="B314" s="221"/>
      <c r="C314" s="222"/>
      <c r="D314" s="223" t="s">
        <v>151</v>
      </c>
      <c r="E314" s="224" t="s">
        <v>19</v>
      </c>
      <c r="F314" s="225" t="s">
        <v>499</v>
      </c>
      <c r="G314" s="222"/>
      <c r="H314" s="226">
        <v>13.973000000000001</v>
      </c>
      <c r="I314" s="227"/>
      <c r="J314" s="222"/>
      <c r="K314" s="222"/>
      <c r="L314" s="228"/>
      <c r="M314" s="229"/>
      <c r="N314" s="230"/>
      <c r="O314" s="230"/>
      <c r="P314" s="230"/>
      <c r="Q314" s="230"/>
      <c r="R314" s="230"/>
      <c r="S314" s="230"/>
      <c r="T314" s="231"/>
      <c r="U314" s="13"/>
      <c r="V314" s="13"/>
      <c r="W314" s="13"/>
      <c r="X314" s="13"/>
      <c r="Y314" s="13"/>
      <c r="Z314" s="13"/>
      <c r="AA314" s="13"/>
      <c r="AB314" s="13"/>
      <c r="AC314" s="13"/>
      <c r="AD314" s="13"/>
      <c r="AE314" s="13"/>
      <c r="AT314" s="232" t="s">
        <v>151</v>
      </c>
      <c r="AU314" s="232" t="s">
        <v>79</v>
      </c>
      <c r="AV314" s="13" t="s">
        <v>79</v>
      </c>
      <c r="AW314" s="13" t="s">
        <v>31</v>
      </c>
      <c r="AX314" s="13" t="s">
        <v>69</v>
      </c>
      <c r="AY314" s="232" t="s">
        <v>140</v>
      </c>
    </row>
    <row r="315" s="2" customFormat="1" ht="49.05" customHeight="1">
      <c r="A315" s="37"/>
      <c r="B315" s="38"/>
      <c r="C315" s="233" t="s">
        <v>518</v>
      </c>
      <c r="D315" s="233" t="s">
        <v>237</v>
      </c>
      <c r="E315" s="234" t="s">
        <v>509</v>
      </c>
      <c r="F315" s="235" t="s">
        <v>510</v>
      </c>
      <c r="G315" s="236" t="s">
        <v>155</v>
      </c>
      <c r="H315" s="237">
        <v>17.061</v>
      </c>
      <c r="I315" s="238"/>
      <c r="J315" s="239">
        <f>ROUND(I315*H315,2)</f>
        <v>0</v>
      </c>
      <c r="K315" s="235" t="s">
        <v>146</v>
      </c>
      <c r="L315" s="240"/>
      <c r="M315" s="241" t="s">
        <v>19</v>
      </c>
      <c r="N315" s="242" t="s">
        <v>40</v>
      </c>
      <c r="O315" s="83"/>
      <c r="P315" s="212">
        <f>O315*H315</f>
        <v>0</v>
      </c>
      <c r="Q315" s="212">
        <v>0.0064000000000000003</v>
      </c>
      <c r="R315" s="212">
        <f>Q315*H315</f>
        <v>0.10919040000000001</v>
      </c>
      <c r="S315" s="212">
        <v>0</v>
      </c>
      <c r="T315" s="213">
        <f>S315*H315</f>
        <v>0</v>
      </c>
      <c r="U315" s="37"/>
      <c r="V315" s="37"/>
      <c r="W315" s="37"/>
      <c r="X315" s="37"/>
      <c r="Y315" s="37"/>
      <c r="Z315" s="37"/>
      <c r="AA315" s="37"/>
      <c r="AB315" s="37"/>
      <c r="AC315" s="37"/>
      <c r="AD315" s="37"/>
      <c r="AE315" s="37"/>
      <c r="AR315" s="214" t="s">
        <v>367</v>
      </c>
      <c r="AT315" s="214" t="s">
        <v>237</v>
      </c>
      <c r="AU315" s="214" t="s">
        <v>79</v>
      </c>
      <c r="AY315" s="16" t="s">
        <v>140</v>
      </c>
      <c r="BE315" s="215">
        <f>IF(N315="základní",J315,0)</f>
        <v>0</v>
      </c>
      <c r="BF315" s="215">
        <f>IF(N315="snížená",J315,0)</f>
        <v>0</v>
      </c>
      <c r="BG315" s="215">
        <f>IF(N315="zákl. přenesená",J315,0)</f>
        <v>0</v>
      </c>
      <c r="BH315" s="215">
        <f>IF(N315="sníž. přenesená",J315,0)</f>
        <v>0</v>
      </c>
      <c r="BI315" s="215">
        <f>IF(N315="nulová",J315,0)</f>
        <v>0</v>
      </c>
      <c r="BJ315" s="16" t="s">
        <v>77</v>
      </c>
      <c r="BK315" s="215">
        <f>ROUND(I315*H315,2)</f>
        <v>0</v>
      </c>
      <c r="BL315" s="16" t="s">
        <v>236</v>
      </c>
      <c r="BM315" s="214" t="s">
        <v>519</v>
      </c>
    </row>
    <row r="316" s="13" customFormat="1">
      <c r="A316" s="13"/>
      <c r="B316" s="221"/>
      <c r="C316" s="222"/>
      <c r="D316" s="223" t="s">
        <v>151</v>
      </c>
      <c r="E316" s="222"/>
      <c r="F316" s="225" t="s">
        <v>520</v>
      </c>
      <c r="G316" s="222"/>
      <c r="H316" s="226">
        <v>17.061</v>
      </c>
      <c r="I316" s="227"/>
      <c r="J316" s="222"/>
      <c r="K316" s="222"/>
      <c r="L316" s="228"/>
      <c r="M316" s="229"/>
      <c r="N316" s="230"/>
      <c r="O316" s="230"/>
      <c r="P316" s="230"/>
      <c r="Q316" s="230"/>
      <c r="R316" s="230"/>
      <c r="S316" s="230"/>
      <c r="T316" s="231"/>
      <c r="U316" s="13"/>
      <c r="V316" s="13"/>
      <c r="W316" s="13"/>
      <c r="X316" s="13"/>
      <c r="Y316" s="13"/>
      <c r="Z316" s="13"/>
      <c r="AA316" s="13"/>
      <c r="AB316" s="13"/>
      <c r="AC316" s="13"/>
      <c r="AD316" s="13"/>
      <c r="AE316" s="13"/>
      <c r="AT316" s="232" t="s">
        <v>151</v>
      </c>
      <c r="AU316" s="232" t="s">
        <v>79</v>
      </c>
      <c r="AV316" s="13" t="s">
        <v>79</v>
      </c>
      <c r="AW316" s="13" t="s">
        <v>4</v>
      </c>
      <c r="AX316" s="13" t="s">
        <v>77</v>
      </c>
      <c r="AY316" s="232" t="s">
        <v>140</v>
      </c>
    </row>
    <row r="317" s="2" customFormat="1" ht="49.05" customHeight="1">
      <c r="A317" s="37"/>
      <c r="B317" s="38"/>
      <c r="C317" s="203" t="s">
        <v>521</v>
      </c>
      <c r="D317" s="203" t="s">
        <v>142</v>
      </c>
      <c r="E317" s="204" t="s">
        <v>522</v>
      </c>
      <c r="F317" s="205" t="s">
        <v>523</v>
      </c>
      <c r="G317" s="206" t="s">
        <v>524</v>
      </c>
      <c r="H317" s="244"/>
      <c r="I317" s="208"/>
      <c r="J317" s="209">
        <f>ROUND(I317*H317,2)</f>
        <v>0</v>
      </c>
      <c r="K317" s="205" t="s">
        <v>146</v>
      </c>
      <c r="L317" s="43"/>
      <c r="M317" s="210" t="s">
        <v>19</v>
      </c>
      <c r="N317" s="211" t="s">
        <v>40</v>
      </c>
      <c r="O317" s="83"/>
      <c r="P317" s="212">
        <f>O317*H317</f>
        <v>0</v>
      </c>
      <c r="Q317" s="212">
        <v>0</v>
      </c>
      <c r="R317" s="212">
        <f>Q317*H317</f>
        <v>0</v>
      </c>
      <c r="S317" s="212">
        <v>0</v>
      </c>
      <c r="T317" s="213">
        <f>S317*H317</f>
        <v>0</v>
      </c>
      <c r="U317" s="37"/>
      <c r="V317" s="37"/>
      <c r="W317" s="37"/>
      <c r="X317" s="37"/>
      <c r="Y317" s="37"/>
      <c r="Z317" s="37"/>
      <c r="AA317" s="37"/>
      <c r="AB317" s="37"/>
      <c r="AC317" s="37"/>
      <c r="AD317" s="37"/>
      <c r="AE317" s="37"/>
      <c r="AR317" s="214" t="s">
        <v>236</v>
      </c>
      <c r="AT317" s="214" t="s">
        <v>142</v>
      </c>
      <c r="AU317" s="214" t="s">
        <v>79</v>
      </c>
      <c r="AY317" s="16" t="s">
        <v>140</v>
      </c>
      <c r="BE317" s="215">
        <f>IF(N317="základní",J317,0)</f>
        <v>0</v>
      </c>
      <c r="BF317" s="215">
        <f>IF(N317="snížená",J317,0)</f>
        <v>0</v>
      </c>
      <c r="BG317" s="215">
        <f>IF(N317="zákl. přenesená",J317,0)</f>
        <v>0</v>
      </c>
      <c r="BH317" s="215">
        <f>IF(N317="sníž. přenesená",J317,0)</f>
        <v>0</v>
      </c>
      <c r="BI317" s="215">
        <f>IF(N317="nulová",J317,0)</f>
        <v>0</v>
      </c>
      <c r="BJ317" s="16" t="s">
        <v>77</v>
      </c>
      <c r="BK317" s="215">
        <f>ROUND(I317*H317,2)</f>
        <v>0</v>
      </c>
      <c r="BL317" s="16" t="s">
        <v>236</v>
      </c>
      <c r="BM317" s="214" t="s">
        <v>525</v>
      </c>
    </row>
    <row r="318" s="2" customFormat="1">
      <c r="A318" s="37"/>
      <c r="B318" s="38"/>
      <c r="C318" s="39"/>
      <c r="D318" s="216" t="s">
        <v>149</v>
      </c>
      <c r="E318" s="39"/>
      <c r="F318" s="217" t="s">
        <v>526</v>
      </c>
      <c r="G318" s="39"/>
      <c r="H318" s="39"/>
      <c r="I318" s="218"/>
      <c r="J318" s="39"/>
      <c r="K318" s="39"/>
      <c r="L318" s="43"/>
      <c r="M318" s="219"/>
      <c r="N318" s="220"/>
      <c r="O318" s="83"/>
      <c r="P318" s="83"/>
      <c r="Q318" s="83"/>
      <c r="R318" s="83"/>
      <c r="S318" s="83"/>
      <c r="T318" s="84"/>
      <c r="U318" s="37"/>
      <c r="V318" s="37"/>
      <c r="W318" s="37"/>
      <c r="X318" s="37"/>
      <c r="Y318" s="37"/>
      <c r="Z318" s="37"/>
      <c r="AA318" s="37"/>
      <c r="AB318" s="37"/>
      <c r="AC318" s="37"/>
      <c r="AD318" s="37"/>
      <c r="AE318" s="37"/>
      <c r="AT318" s="16" t="s">
        <v>149</v>
      </c>
      <c r="AU318" s="16" t="s">
        <v>79</v>
      </c>
    </row>
    <row r="319" s="12" customFormat="1" ht="22.8" customHeight="1">
      <c r="A319" s="12"/>
      <c r="B319" s="187"/>
      <c r="C319" s="188"/>
      <c r="D319" s="189" t="s">
        <v>68</v>
      </c>
      <c r="E319" s="201" t="s">
        <v>527</v>
      </c>
      <c r="F319" s="201" t="s">
        <v>528</v>
      </c>
      <c r="G319" s="188"/>
      <c r="H319" s="188"/>
      <c r="I319" s="191"/>
      <c r="J319" s="202">
        <f>BK319</f>
        <v>0</v>
      </c>
      <c r="K319" s="188"/>
      <c r="L319" s="193"/>
      <c r="M319" s="194"/>
      <c r="N319" s="195"/>
      <c r="O319" s="195"/>
      <c r="P319" s="196">
        <f>SUM(P320:P325)</f>
        <v>0</v>
      </c>
      <c r="Q319" s="195"/>
      <c r="R319" s="196">
        <f>SUM(R320:R325)</f>
        <v>0</v>
      </c>
      <c r="S319" s="195"/>
      <c r="T319" s="197">
        <f>SUM(T320:T325)</f>
        <v>0</v>
      </c>
      <c r="U319" s="12"/>
      <c r="V319" s="12"/>
      <c r="W319" s="12"/>
      <c r="X319" s="12"/>
      <c r="Y319" s="12"/>
      <c r="Z319" s="12"/>
      <c r="AA319" s="12"/>
      <c r="AB319" s="12"/>
      <c r="AC319" s="12"/>
      <c r="AD319" s="12"/>
      <c r="AE319" s="12"/>
      <c r="AR319" s="198" t="s">
        <v>79</v>
      </c>
      <c r="AT319" s="199" t="s">
        <v>68</v>
      </c>
      <c r="AU319" s="199" t="s">
        <v>77</v>
      </c>
      <c r="AY319" s="198" t="s">
        <v>140</v>
      </c>
      <c r="BK319" s="200">
        <f>SUM(BK320:BK325)</f>
        <v>0</v>
      </c>
    </row>
    <row r="320" s="2" customFormat="1" ht="21.75" customHeight="1">
      <c r="A320" s="37"/>
      <c r="B320" s="38"/>
      <c r="C320" s="203" t="s">
        <v>529</v>
      </c>
      <c r="D320" s="203" t="s">
        <v>142</v>
      </c>
      <c r="E320" s="204" t="s">
        <v>530</v>
      </c>
      <c r="F320" s="205" t="s">
        <v>531</v>
      </c>
      <c r="G320" s="206" t="s">
        <v>382</v>
      </c>
      <c r="H320" s="207">
        <v>23</v>
      </c>
      <c r="I320" s="208"/>
      <c r="J320" s="209">
        <f>ROUND(I320*H320,2)</f>
        <v>0</v>
      </c>
      <c r="K320" s="205" t="s">
        <v>146</v>
      </c>
      <c r="L320" s="43"/>
      <c r="M320" s="210" t="s">
        <v>19</v>
      </c>
      <c r="N320" s="211" t="s">
        <v>40</v>
      </c>
      <c r="O320" s="83"/>
      <c r="P320" s="212">
        <f>O320*H320</f>
        <v>0</v>
      </c>
      <c r="Q320" s="212">
        <v>0</v>
      </c>
      <c r="R320" s="212">
        <f>Q320*H320</f>
        <v>0</v>
      </c>
      <c r="S320" s="212">
        <v>0</v>
      </c>
      <c r="T320" s="213">
        <f>S320*H320</f>
        <v>0</v>
      </c>
      <c r="U320" s="37"/>
      <c r="V320" s="37"/>
      <c r="W320" s="37"/>
      <c r="X320" s="37"/>
      <c r="Y320" s="37"/>
      <c r="Z320" s="37"/>
      <c r="AA320" s="37"/>
      <c r="AB320" s="37"/>
      <c r="AC320" s="37"/>
      <c r="AD320" s="37"/>
      <c r="AE320" s="37"/>
      <c r="AR320" s="214" t="s">
        <v>236</v>
      </c>
      <c r="AT320" s="214" t="s">
        <v>142</v>
      </c>
      <c r="AU320" s="214" t="s">
        <v>79</v>
      </c>
      <c r="AY320" s="16" t="s">
        <v>140</v>
      </c>
      <c r="BE320" s="215">
        <f>IF(N320="základní",J320,0)</f>
        <v>0</v>
      </c>
      <c r="BF320" s="215">
        <f>IF(N320="snížená",J320,0)</f>
        <v>0</v>
      </c>
      <c r="BG320" s="215">
        <f>IF(N320="zákl. přenesená",J320,0)</f>
        <v>0</v>
      </c>
      <c r="BH320" s="215">
        <f>IF(N320="sníž. přenesená",J320,0)</f>
        <v>0</v>
      </c>
      <c r="BI320" s="215">
        <f>IF(N320="nulová",J320,0)</f>
        <v>0</v>
      </c>
      <c r="BJ320" s="16" t="s">
        <v>77</v>
      </c>
      <c r="BK320" s="215">
        <f>ROUND(I320*H320,2)</f>
        <v>0</v>
      </c>
      <c r="BL320" s="16" t="s">
        <v>236</v>
      </c>
      <c r="BM320" s="214" t="s">
        <v>532</v>
      </c>
    </row>
    <row r="321" s="2" customFormat="1">
      <c r="A321" s="37"/>
      <c r="B321" s="38"/>
      <c r="C321" s="39"/>
      <c r="D321" s="216" t="s">
        <v>149</v>
      </c>
      <c r="E321" s="39"/>
      <c r="F321" s="217" t="s">
        <v>533</v>
      </c>
      <c r="G321" s="39"/>
      <c r="H321" s="39"/>
      <c r="I321" s="218"/>
      <c r="J321" s="39"/>
      <c r="K321" s="39"/>
      <c r="L321" s="43"/>
      <c r="M321" s="219"/>
      <c r="N321" s="220"/>
      <c r="O321" s="83"/>
      <c r="P321" s="83"/>
      <c r="Q321" s="83"/>
      <c r="R321" s="83"/>
      <c r="S321" s="83"/>
      <c r="T321" s="84"/>
      <c r="U321" s="37"/>
      <c r="V321" s="37"/>
      <c r="W321" s="37"/>
      <c r="X321" s="37"/>
      <c r="Y321" s="37"/>
      <c r="Z321" s="37"/>
      <c r="AA321" s="37"/>
      <c r="AB321" s="37"/>
      <c r="AC321" s="37"/>
      <c r="AD321" s="37"/>
      <c r="AE321" s="37"/>
      <c r="AT321" s="16" t="s">
        <v>149</v>
      </c>
      <c r="AU321" s="16" t="s">
        <v>79</v>
      </c>
    </row>
    <row r="322" s="13" customFormat="1">
      <c r="A322" s="13"/>
      <c r="B322" s="221"/>
      <c r="C322" s="222"/>
      <c r="D322" s="223" t="s">
        <v>151</v>
      </c>
      <c r="E322" s="224" t="s">
        <v>19</v>
      </c>
      <c r="F322" s="225" t="s">
        <v>534</v>
      </c>
      <c r="G322" s="222"/>
      <c r="H322" s="226">
        <v>23</v>
      </c>
      <c r="I322" s="227"/>
      <c r="J322" s="222"/>
      <c r="K322" s="222"/>
      <c r="L322" s="228"/>
      <c r="M322" s="229"/>
      <c r="N322" s="230"/>
      <c r="O322" s="230"/>
      <c r="P322" s="230"/>
      <c r="Q322" s="230"/>
      <c r="R322" s="230"/>
      <c r="S322" s="230"/>
      <c r="T322" s="231"/>
      <c r="U322" s="13"/>
      <c r="V322" s="13"/>
      <c r="W322" s="13"/>
      <c r="X322" s="13"/>
      <c r="Y322" s="13"/>
      <c r="Z322" s="13"/>
      <c r="AA322" s="13"/>
      <c r="AB322" s="13"/>
      <c r="AC322" s="13"/>
      <c r="AD322" s="13"/>
      <c r="AE322" s="13"/>
      <c r="AT322" s="232" t="s">
        <v>151</v>
      </c>
      <c r="AU322" s="232" t="s">
        <v>79</v>
      </c>
      <c r="AV322" s="13" t="s">
        <v>79</v>
      </c>
      <c r="AW322" s="13" t="s">
        <v>31</v>
      </c>
      <c r="AX322" s="13" t="s">
        <v>69</v>
      </c>
      <c r="AY322" s="232" t="s">
        <v>140</v>
      </c>
    </row>
    <row r="323" s="2" customFormat="1" ht="37.8" customHeight="1">
      <c r="A323" s="37"/>
      <c r="B323" s="38"/>
      <c r="C323" s="233" t="s">
        <v>535</v>
      </c>
      <c r="D323" s="233" t="s">
        <v>237</v>
      </c>
      <c r="E323" s="234" t="s">
        <v>536</v>
      </c>
      <c r="F323" s="235" t="s">
        <v>537</v>
      </c>
      <c r="G323" s="236" t="s">
        <v>382</v>
      </c>
      <c r="H323" s="237">
        <v>23</v>
      </c>
      <c r="I323" s="238"/>
      <c r="J323" s="239">
        <f>ROUND(I323*H323,2)</f>
        <v>0</v>
      </c>
      <c r="K323" s="235" t="s">
        <v>146</v>
      </c>
      <c r="L323" s="240"/>
      <c r="M323" s="241" t="s">
        <v>19</v>
      </c>
      <c r="N323" s="242" t="s">
        <v>40</v>
      </c>
      <c r="O323" s="83"/>
      <c r="P323" s="212">
        <f>O323*H323</f>
        <v>0</v>
      </c>
      <c r="Q323" s="212">
        <v>0</v>
      </c>
      <c r="R323" s="212">
        <f>Q323*H323</f>
        <v>0</v>
      </c>
      <c r="S323" s="212">
        <v>0</v>
      </c>
      <c r="T323" s="213">
        <f>S323*H323</f>
        <v>0</v>
      </c>
      <c r="U323" s="37"/>
      <c r="V323" s="37"/>
      <c r="W323" s="37"/>
      <c r="X323" s="37"/>
      <c r="Y323" s="37"/>
      <c r="Z323" s="37"/>
      <c r="AA323" s="37"/>
      <c r="AB323" s="37"/>
      <c r="AC323" s="37"/>
      <c r="AD323" s="37"/>
      <c r="AE323" s="37"/>
      <c r="AR323" s="214" t="s">
        <v>367</v>
      </c>
      <c r="AT323" s="214" t="s">
        <v>237</v>
      </c>
      <c r="AU323" s="214" t="s">
        <v>79</v>
      </c>
      <c r="AY323" s="16" t="s">
        <v>140</v>
      </c>
      <c r="BE323" s="215">
        <f>IF(N323="základní",J323,0)</f>
        <v>0</v>
      </c>
      <c r="BF323" s="215">
        <f>IF(N323="snížená",J323,0)</f>
        <v>0</v>
      </c>
      <c r="BG323" s="215">
        <f>IF(N323="zákl. přenesená",J323,0)</f>
        <v>0</v>
      </c>
      <c r="BH323" s="215">
        <f>IF(N323="sníž. přenesená",J323,0)</f>
        <v>0</v>
      </c>
      <c r="BI323" s="215">
        <f>IF(N323="nulová",J323,0)</f>
        <v>0</v>
      </c>
      <c r="BJ323" s="16" t="s">
        <v>77</v>
      </c>
      <c r="BK323" s="215">
        <f>ROUND(I323*H323,2)</f>
        <v>0</v>
      </c>
      <c r="BL323" s="16" t="s">
        <v>236</v>
      </c>
      <c r="BM323" s="214" t="s">
        <v>538</v>
      </c>
    </row>
    <row r="324" s="2" customFormat="1" ht="44.25" customHeight="1">
      <c r="A324" s="37"/>
      <c r="B324" s="38"/>
      <c r="C324" s="203" t="s">
        <v>539</v>
      </c>
      <c r="D324" s="203" t="s">
        <v>142</v>
      </c>
      <c r="E324" s="204" t="s">
        <v>540</v>
      </c>
      <c r="F324" s="205" t="s">
        <v>541</v>
      </c>
      <c r="G324" s="206" t="s">
        <v>524</v>
      </c>
      <c r="H324" s="244"/>
      <c r="I324" s="208"/>
      <c r="J324" s="209">
        <f>ROUND(I324*H324,2)</f>
        <v>0</v>
      </c>
      <c r="K324" s="205" t="s">
        <v>146</v>
      </c>
      <c r="L324" s="43"/>
      <c r="M324" s="210" t="s">
        <v>19</v>
      </c>
      <c r="N324" s="211" t="s">
        <v>40</v>
      </c>
      <c r="O324" s="83"/>
      <c r="P324" s="212">
        <f>O324*H324</f>
        <v>0</v>
      </c>
      <c r="Q324" s="212">
        <v>0</v>
      </c>
      <c r="R324" s="212">
        <f>Q324*H324</f>
        <v>0</v>
      </c>
      <c r="S324" s="212">
        <v>0</v>
      </c>
      <c r="T324" s="213">
        <f>S324*H324</f>
        <v>0</v>
      </c>
      <c r="U324" s="37"/>
      <c r="V324" s="37"/>
      <c r="W324" s="37"/>
      <c r="X324" s="37"/>
      <c r="Y324" s="37"/>
      <c r="Z324" s="37"/>
      <c r="AA324" s="37"/>
      <c r="AB324" s="37"/>
      <c r="AC324" s="37"/>
      <c r="AD324" s="37"/>
      <c r="AE324" s="37"/>
      <c r="AR324" s="214" t="s">
        <v>236</v>
      </c>
      <c r="AT324" s="214" t="s">
        <v>142</v>
      </c>
      <c r="AU324" s="214" t="s">
        <v>79</v>
      </c>
      <c r="AY324" s="16" t="s">
        <v>140</v>
      </c>
      <c r="BE324" s="215">
        <f>IF(N324="základní",J324,0)</f>
        <v>0</v>
      </c>
      <c r="BF324" s="215">
        <f>IF(N324="snížená",J324,0)</f>
        <v>0</v>
      </c>
      <c r="BG324" s="215">
        <f>IF(N324="zákl. přenesená",J324,0)</f>
        <v>0</v>
      </c>
      <c r="BH324" s="215">
        <f>IF(N324="sníž. přenesená",J324,0)</f>
        <v>0</v>
      </c>
      <c r="BI324" s="215">
        <f>IF(N324="nulová",J324,0)</f>
        <v>0</v>
      </c>
      <c r="BJ324" s="16" t="s">
        <v>77</v>
      </c>
      <c r="BK324" s="215">
        <f>ROUND(I324*H324,2)</f>
        <v>0</v>
      </c>
      <c r="BL324" s="16" t="s">
        <v>236</v>
      </c>
      <c r="BM324" s="214" t="s">
        <v>542</v>
      </c>
    </row>
    <row r="325" s="2" customFormat="1">
      <c r="A325" s="37"/>
      <c r="B325" s="38"/>
      <c r="C325" s="39"/>
      <c r="D325" s="216" t="s">
        <v>149</v>
      </c>
      <c r="E325" s="39"/>
      <c r="F325" s="217" t="s">
        <v>543</v>
      </c>
      <c r="G325" s="39"/>
      <c r="H325" s="39"/>
      <c r="I325" s="218"/>
      <c r="J325" s="39"/>
      <c r="K325" s="39"/>
      <c r="L325" s="43"/>
      <c r="M325" s="219"/>
      <c r="N325" s="220"/>
      <c r="O325" s="83"/>
      <c r="P325" s="83"/>
      <c r="Q325" s="83"/>
      <c r="R325" s="83"/>
      <c r="S325" s="83"/>
      <c r="T325" s="84"/>
      <c r="U325" s="37"/>
      <c r="V325" s="37"/>
      <c r="W325" s="37"/>
      <c r="X325" s="37"/>
      <c r="Y325" s="37"/>
      <c r="Z325" s="37"/>
      <c r="AA325" s="37"/>
      <c r="AB325" s="37"/>
      <c r="AC325" s="37"/>
      <c r="AD325" s="37"/>
      <c r="AE325" s="37"/>
      <c r="AT325" s="16" t="s">
        <v>149</v>
      </c>
      <c r="AU325" s="16" t="s">
        <v>79</v>
      </c>
    </row>
    <row r="326" s="12" customFormat="1" ht="22.8" customHeight="1">
      <c r="A326" s="12"/>
      <c r="B326" s="187"/>
      <c r="C326" s="188"/>
      <c r="D326" s="189" t="s">
        <v>68</v>
      </c>
      <c r="E326" s="201" t="s">
        <v>544</v>
      </c>
      <c r="F326" s="201" t="s">
        <v>545</v>
      </c>
      <c r="G326" s="188"/>
      <c r="H326" s="188"/>
      <c r="I326" s="191"/>
      <c r="J326" s="202">
        <f>BK326</f>
        <v>0</v>
      </c>
      <c r="K326" s="188"/>
      <c r="L326" s="193"/>
      <c r="M326" s="194"/>
      <c r="N326" s="195"/>
      <c r="O326" s="195"/>
      <c r="P326" s="196">
        <f>SUM(P327:P341)</f>
        <v>0</v>
      </c>
      <c r="Q326" s="195"/>
      <c r="R326" s="196">
        <f>SUM(R327:R341)</f>
        <v>0.00232</v>
      </c>
      <c r="S326" s="195"/>
      <c r="T326" s="197">
        <f>SUM(T327:T341)</f>
        <v>0</v>
      </c>
      <c r="U326" s="12"/>
      <c r="V326" s="12"/>
      <c r="W326" s="12"/>
      <c r="X326" s="12"/>
      <c r="Y326" s="12"/>
      <c r="Z326" s="12"/>
      <c r="AA326" s="12"/>
      <c r="AB326" s="12"/>
      <c r="AC326" s="12"/>
      <c r="AD326" s="12"/>
      <c r="AE326" s="12"/>
      <c r="AR326" s="198" t="s">
        <v>79</v>
      </c>
      <c r="AT326" s="199" t="s">
        <v>68</v>
      </c>
      <c r="AU326" s="199" t="s">
        <v>77</v>
      </c>
      <c r="AY326" s="198" t="s">
        <v>140</v>
      </c>
      <c r="BK326" s="200">
        <f>SUM(BK327:BK341)</f>
        <v>0</v>
      </c>
    </row>
    <row r="327" s="2" customFormat="1" ht="33" customHeight="1">
      <c r="A327" s="37"/>
      <c r="B327" s="38"/>
      <c r="C327" s="203" t="s">
        <v>546</v>
      </c>
      <c r="D327" s="245" t="s">
        <v>142</v>
      </c>
      <c r="E327" s="204" t="s">
        <v>547</v>
      </c>
      <c r="F327" s="205" t="s">
        <v>548</v>
      </c>
      <c r="G327" s="206" t="s">
        <v>382</v>
      </c>
      <c r="H327" s="207">
        <v>5.7999999999999998</v>
      </c>
      <c r="I327" s="208"/>
      <c r="J327" s="209">
        <f>ROUND(I327*H327,2)</f>
        <v>0</v>
      </c>
      <c r="K327" s="205" t="s">
        <v>146</v>
      </c>
      <c r="L327" s="43"/>
      <c r="M327" s="210" t="s">
        <v>19</v>
      </c>
      <c r="N327" s="211" t="s">
        <v>40</v>
      </c>
      <c r="O327" s="83"/>
      <c r="P327" s="212">
        <f>O327*H327</f>
        <v>0</v>
      </c>
      <c r="Q327" s="212">
        <v>0.00040000000000000002</v>
      </c>
      <c r="R327" s="212">
        <f>Q327*H327</f>
        <v>0.00232</v>
      </c>
      <c r="S327" s="212">
        <v>0</v>
      </c>
      <c r="T327" s="213">
        <f>S327*H327</f>
        <v>0</v>
      </c>
      <c r="U327" s="37"/>
      <c r="V327" s="37"/>
      <c r="W327" s="37"/>
      <c r="X327" s="37"/>
      <c r="Y327" s="37"/>
      <c r="Z327" s="37"/>
      <c r="AA327" s="37"/>
      <c r="AB327" s="37"/>
      <c r="AC327" s="37"/>
      <c r="AD327" s="37"/>
      <c r="AE327" s="37"/>
      <c r="AR327" s="214" t="s">
        <v>236</v>
      </c>
      <c r="AT327" s="214" t="s">
        <v>142</v>
      </c>
      <c r="AU327" s="214" t="s">
        <v>79</v>
      </c>
      <c r="AY327" s="16" t="s">
        <v>140</v>
      </c>
      <c r="BE327" s="215">
        <f>IF(N327="základní",J327,0)</f>
        <v>0</v>
      </c>
      <c r="BF327" s="215">
        <f>IF(N327="snížená",J327,0)</f>
        <v>0</v>
      </c>
      <c r="BG327" s="215">
        <f>IF(N327="zákl. přenesená",J327,0)</f>
        <v>0</v>
      </c>
      <c r="BH327" s="215">
        <f>IF(N327="sníž. přenesená",J327,0)</f>
        <v>0</v>
      </c>
      <c r="BI327" s="215">
        <f>IF(N327="nulová",J327,0)</f>
        <v>0</v>
      </c>
      <c r="BJ327" s="16" t="s">
        <v>77</v>
      </c>
      <c r="BK327" s="215">
        <f>ROUND(I327*H327,2)</f>
        <v>0</v>
      </c>
      <c r="BL327" s="16" t="s">
        <v>236</v>
      </c>
      <c r="BM327" s="214" t="s">
        <v>549</v>
      </c>
    </row>
    <row r="328" s="2" customFormat="1">
      <c r="A328" s="37"/>
      <c r="B328" s="38"/>
      <c r="C328" s="39"/>
      <c r="D328" s="216" t="s">
        <v>149</v>
      </c>
      <c r="E328" s="39"/>
      <c r="F328" s="217" t="s">
        <v>550</v>
      </c>
      <c r="G328" s="39"/>
      <c r="H328" s="39"/>
      <c r="I328" s="218"/>
      <c r="J328" s="39"/>
      <c r="K328" s="39"/>
      <c r="L328" s="43"/>
      <c r="M328" s="219"/>
      <c r="N328" s="220"/>
      <c r="O328" s="83"/>
      <c r="P328" s="83"/>
      <c r="Q328" s="83"/>
      <c r="R328" s="83"/>
      <c r="S328" s="83"/>
      <c r="T328" s="84"/>
      <c r="U328" s="37"/>
      <c r="V328" s="37"/>
      <c r="W328" s="37"/>
      <c r="X328" s="37"/>
      <c r="Y328" s="37"/>
      <c r="Z328" s="37"/>
      <c r="AA328" s="37"/>
      <c r="AB328" s="37"/>
      <c r="AC328" s="37"/>
      <c r="AD328" s="37"/>
      <c r="AE328" s="37"/>
      <c r="AT328" s="16" t="s">
        <v>149</v>
      </c>
      <c r="AU328" s="16" t="s">
        <v>79</v>
      </c>
    </row>
    <row r="329" s="13" customFormat="1">
      <c r="A329" s="13"/>
      <c r="B329" s="221"/>
      <c r="C329" s="222"/>
      <c r="D329" s="223" t="s">
        <v>151</v>
      </c>
      <c r="E329" s="224" t="s">
        <v>19</v>
      </c>
      <c r="F329" s="225" t="s">
        <v>551</v>
      </c>
      <c r="G329" s="222"/>
      <c r="H329" s="226">
        <v>5.7999999999999998</v>
      </c>
      <c r="I329" s="227"/>
      <c r="J329" s="222"/>
      <c r="K329" s="222"/>
      <c r="L329" s="228"/>
      <c r="M329" s="229"/>
      <c r="N329" s="230"/>
      <c r="O329" s="230"/>
      <c r="P329" s="230"/>
      <c r="Q329" s="230"/>
      <c r="R329" s="230"/>
      <c r="S329" s="230"/>
      <c r="T329" s="231"/>
      <c r="U329" s="13"/>
      <c r="V329" s="13"/>
      <c r="W329" s="13"/>
      <c r="X329" s="13"/>
      <c r="Y329" s="13"/>
      <c r="Z329" s="13"/>
      <c r="AA329" s="13"/>
      <c r="AB329" s="13"/>
      <c r="AC329" s="13"/>
      <c r="AD329" s="13"/>
      <c r="AE329" s="13"/>
      <c r="AT329" s="232" t="s">
        <v>151</v>
      </c>
      <c r="AU329" s="232" t="s">
        <v>79</v>
      </c>
      <c r="AV329" s="13" t="s">
        <v>79</v>
      </c>
      <c r="AW329" s="13" t="s">
        <v>31</v>
      </c>
      <c r="AX329" s="13" t="s">
        <v>69</v>
      </c>
      <c r="AY329" s="232" t="s">
        <v>140</v>
      </c>
    </row>
    <row r="330" s="2" customFormat="1" ht="37.8" customHeight="1">
      <c r="A330" s="37"/>
      <c r="B330" s="38"/>
      <c r="C330" s="233" t="s">
        <v>552</v>
      </c>
      <c r="D330" s="246" t="s">
        <v>237</v>
      </c>
      <c r="E330" s="234" t="s">
        <v>553</v>
      </c>
      <c r="F330" s="235" t="s">
        <v>554</v>
      </c>
      <c r="G330" s="236" t="s">
        <v>423</v>
      </c>
      <c r="H330" s="237">
        <v>2</v>
      </c>
      <c r="I330" s="238"/>
      <c r="J330" s="239">
        <f>ROUND(I330*H330,2)</f>
        <v>0</v>
      </c>
      <c r="K330" s="235" t="s">
        <v>19</v>
      </c>
      <c r="L330" s="240"/>
      <c r="M330" s="241" t="s">
        <v>19</v>
      </c>
      <c r="N330" s="242" t="s">
        <v>40</v>
      </c>
      <c r="O330" s="83"/>
      <c r="P330" s="212">
        <f>O330*H330</f>
        <v>0</v>
      </c>
      <c r="Q330" s="212">
        <v>0</v>
      </c>
      <c r="R330" s="212">
        <f>Q330*H330</f>
        <v>0</v>
      </c>
      <c r="S330" s="212">
        <v>0</v>
      </c>
      <c r="T330" s="213">
        <f>S330*H330</f>
        <v>0</v>
      </c>
      <c r="U330" s="37"/>
      <c r="V330" s="37"/>
      <c r="W330" s="37"/>
      <c r="X330" s="37"/>
      <c r="Y330" s="37"/>
      <c r="Z330" s="37"/>
      <c r="AA330" s="37"/>
      <c r="AB330" s="37"/>
      <c r="AC330" s="37"/>
      <c r="AD330" s="37"/>
      <c r="AE330" s="37"/>
      <c r="AR330" s="214" t="s">
        <v>367</v>
      </c>
      <c r="AT330" s="214" t="s">
        <v>237</v>
      </c>
      <c r="AU330" s="214" t="s">
        <v>79</v>
      </c>
      <c r="AY330" s="16" t="s">
        <v>140</v>
      </c>
      <c r="BE330" s="215">
        <f>IF(N330="základní",J330,0)</f>
        <v>0</v>
      </c>
      <c r="BF330" s="215">
        <f>IF(N330="snížená",J330,0)</f>
        <v>0</v>
      </c>
      <c r="BG330" s="215">
        <f>IF(N330="zákl. přenesená",J330,0)</f>
        <v>0</v>
      </c>
      <c r="BH330" s="215">
        <f>IF(N330="sníž. přenesená",J330,0)</f>
        <v>0</v>
      </c>
      <c r="BI330" s="215">
        <f>IF(N330="nulová",J330,0)</f>
        <v>0</v>
      </c>
      <c r="BJ330" s="16" t="s">
        <v>77</v>
      </c>
      <c r="BK330" s="215">
        <f>ROUND(I330*H330,2)</f>
        <v>0</v>
      </c>
      <c r="BL330" s="16" t="s">
        <v>236</v>
      </c>
      <c r="BM330" s="214" t="s">
        <v>555</v>
      </c>
    </row>
    <row r="331" s="2" customFormat="1">
      <c r="A331" s="37"/>
      <c r="B331" s="38"/>
      <c r="C331" s="39"/>
      <c r="D331" s="223" t="s">
        <v>391</v>
      </c>
      <c r="E331" s="39"/>
      <c r="F331" s="243" t="s">
        <v>556</v>
      </c>
      <c r="G331" s="39"/>
      <c r="H331" s="39"/>
      <c r="I331" s="218"/>
      <c r="J331" s="39"/>
      <c r="K331" s="39"/>
      <c r="L331" s="43"/>
      <c r="M331" s="219"/>
      <c r="N331" s="220"/>
      <c r="O331" s="83"/>
      <c r="P331" s="83"/>
      <c r="Q331" s="83"/>
      <c r="R331" s="83"/>
      <c r="S331" s="83"/>
      <c r="T331" s="84"/>
      <c r="U331" s="37"/>
      <c r="V331" s="37"/>
      <c r="W331" s="37"/>
      <c r="X331" s="37"/>
      <c r="Y331" s="37"/>
      <c r="Z331" s="37"/>
      <c r="AA331" s="37"/>
      <c r="AB331" s="37"/>
      <c r="AC331" s="37"/>
      <c r="AD331" s="37"/>
      <c r="AE331" s="37"/>
      <c r="AT331" s="16" t="s">
        <v>391</v>
      </c>
      <c r="AU331" s="16" t="s">
        <v>79</v>
      </c>
    </row>
    <row r="332" s="13" customFormat="1">
      <c r="A332" s="13"/>
      <c r="B332" s="221"/>
      <c r="C332" s="222"/>
      <c r="D332" s="223" t="s">
        <v>151</v>
      </c>
      <c r="E332" s="224" t="s">
        <v>19</v>
      </c>
      <c r="F332" s="225" t="s">
        <v>557</v>
      </c>
      <c r="G332" s="222"/>
      <c r="H332" s="226">
        <v>2</v>
      </c>
      <c r="I332" s="227"/>
      <c r="J332" s="222"/>
      <c r="K332" s="222"/>
      <c r="L332" s="228"/>
      <c r="M332" s="229"/>
      <c r="N332" s="230"/>
      <c r="O332" s="230"/>
      <c r="P332" s="230"/>
      <c r="Q332" s="230"/>
      <c r="R332" s="230"/>
      <c r="S332" s="230"/>
      <c r="T332" s="231"/>
      <c r="U332" s="13"/>
      <c r="V332" s="13"/>
      <c r="W332" s="13"/>
      <c r="X332" s="13"/>
      <c r="Y332" s="13"/>
      <c r="Z332" s="13"/>
      <c r="AA332" s="13"/>
      <c r="AB332" s="13"/>
      <c r="AC332" s="13"/>
      <c r="AD332" s="13"/>
      <c r="AE332" s="13"/>
      <c r="AT332" s="232" t="s">
        <v>151</v>
      </c>
      <c r="AU332" s="232" t="s">
        <v>79</v>
      </c>
      <c r="AV332" s="13" t="s">
        <v>79</v>
      </c>
      <c r="AW332" s="13" t="s">
        <v>31</v>
      </c>
      <c r="AX332" s="13" t="s">
        <v>69</v>
      </c>
      <c r="AY332" s="232" t="s">
        <v>140</v>
      </c>
    </row>
    <row r="333" s="2" customFormat="1" ht="37.8" customHeight="1">
      <c r="A333" s="37"/>
      <c r="B333" s="38"/>
      <c r="C333" s="233" t="s">
        <v>558</v>
      </c>
      <c r="D333" s="246" t="s">
        <v>237</v>
      </c>
      <c r="E333" s="234" t="s">
        <v>559</v>
      </c>
      <c r="F333" s="235" t="s">
        <v>560</v>
      </c>
      <c r="G333" s="236" t="s">
        <v>423</v>
      </c>
      <c r="H333" s="237">
        <v>2</v>
      </c>
      <c r="I333" s="238"/>
      <c r="J333" s="239">
        <f>ROUND(I333*H333,2)</f>
        <v>0</v>
      </c>
      <c r="K333" s="235" t="s">
        <v>19</v>
      </c>
      <c r="L333" s="240"/>
      <c r="M333" s="241" t="s">
        <v>19</v>
      </c>
      <c r="N333" s="242" t="s">
        <v>40</v>
      </c>
      <c r="O333" s="83"/>
      <c r="P333" s="212">
        <f>O333*H333</f>
        <v>0</v>
      </c>
      <c r="Q333" s="212">
        <v>0</v>
      </c>
      <c r="R333" s="212">
        <f>Q333*H333</f>
        <v>0</v>
      </c>
      <c r="S333" s="212">
        <v>0</v>
      </c>
      <c r="T333" s="213">
        <f>S333*H333</f>
        <v>0</v>
      </c>
      <c r="U333" s="37"/>
      <c r="V333" s="37"/>
      <c r="W333" s="37"/>
      <c r="X333" s="37"/>
      <c r="Y333" s="37"/>
      <c r="Z333" s="37"/>
      <c r="AA333" s="37"/>
      <c r="AB333" s="37"/>
      <c r="AC333" s="37"/>
      <c r="AD333" s="37"/>
      <c r="AE333" s="37"/>
      <c r="AR333" s="214" t="s">
        <v>367</v>
      </c>
      <c r="AT333" s="214" t="s">
        <v>237</v>
      </c>
      <c r="AU333" s="214" t="s">
        <v>79</v>
      </c>
      <c r="AY333" s="16" t="s">
        <v>140</v>
      </c>
      <c r="BE333" s="215">
        <f>IF(N333="základní",J333,0)</f>
        <v>0</v>
      </c>
      <c r="BF333" s="215">
        <f>IF(N333="snížená",J333,0)</f>
        <v>0</v>
      </c>
      <c r="BG333" s="215">
        <f>IF(N333="zákl. přenesená",J333,0)</f>
        <v>0</v>
      </c>
      <c r="BH333" s="215">
        <f>IF(N333="sníž. přenesená",J333,0)</f>
        <v>0</v>
      </c>
      <c r="BI333" s="215">
        <f>IF(N333="nulová",J333,0)</f>
        <v>0</v>
      </c>
      <c r="BJ333" s="16" t="s">
        <v>77</v>
      </c>
      <c r="BK333" s="215">
        <f>ROUND(I333*H333,2)</f>
        <v>0</v>
      </c>
      <c r="BL333" s="16" t="s">
        <v>236</v>
      </c>
      <c r="BM333" s="214" t="s">
        <v>561</v>
      </c>
    </row>
    <row r="334" s="2" customFormat="1">
      <c r="A334" s="37"/>
      <c r="B334" s="38"/>
      <c r="C334" s="39"/>
      <c r="D334" s="223" t="s">
        <v>391</v>
      </c>
      <c r="E334" s="39"/>
      <c r="F334" s="243" t="s">
        <v>556</v>
      </c>
      <c r="G334" s="39"/>
      <c r="H334" s="39"/>
      <c r="I334" s="218"/>
      <c r="J334" s="39"/>
      <c r="K334" s="39"/>
      <c r="L334" s="43"/>
      <c r="M334" s="219"/>
      <c r="N334" s="220"/>
      <c r="O334" s="83"/>
      <c r="P334" s="83"/>
      <c r="Q334" s="83"/>
      <c r="R334" s="83"/>
      <c r="S334" s="83"/>
      <c r="T334" s="84"/>
      <c r="U334" s="37"/>
      <c r="V334" s="37"/>
      <c r="W334" s="37"/>
      <c r="X334" s="37"/>
      <c r="Y334" s="37"/>
      <c r="Z334" s="37"/>
      <c r="AA334" s="37"/>
      <c r="AB334" s="37"/>
      <c r="AC334" s="37"/>
      <c r="AD334" s="37"/>
      <c r="AE334" s="37"/>
      <c r="AT334" s="16" t="s">
        <v>391</v>
      </c>
      <c r="AU334" s="16" t="s">
        <v>79</v>
      </c>
    </row>
    <row r="335" s="13" customFormat="1">
      <c r="A335" s="13"/>
      <c r="B335" s="221"/>
      <c r="C335" s="222"/>
      <c r="D335" s="223" t="s">
        <v>151</v>
      </c>
      <c r="E335" s="224" t="s">
        <v>19</v>
      </c>
      <c r="F335" s="225" t="s">
        <v>557</v>
      </c>
      <c r="G335" s="222"/>
      <c r="H335" s="226">
        <v>2</v>
      </c>
      <c r="I335" s="227"/>
      <c r="J335" s="222"/>
      <c r="K335" s="222"/>
      <c r="L335" s="228"/>
      <c r="M335" s="229"/>
      <c r="N335" s="230"/>
      <c r="O335" s="230"/>
      <c r="P335" s="230"/>
      <c r="Q335" s="230"/>
      <c r="R335" s="230"/>
      <c r="S335" s="230"/>
      <c r="T335" s="231"/>
      <c r="U335" s="13"/>
      <c r="V335" s="13"/>
      <c r="W335" s="13"/>
      <c r="X335" s="13"/>
      <c r="Y335" s="13"/>
      <c r="Z335" s="13"/>
      <c r="AA335" s="13"/>
      <c r="AB335" s="13"/>
      <c r="AC335" s="13"/>
      <c r="AD335" s="13"/>
      <c r="AE335" s="13"/>
      <c r="AT335" s="232" t="s">
        <v>151</v>
      </c>
      <c r="AU335" s="232" t="s">
        <v>79</v>
      </c>
      <c r="AV335" s="13" t="s">
        <v>79</v>
      </c>
      <c r="AW335" s="13" t="s">
        <v>31</v>
      </c>
      <c r="AX335" s="13" t="s">
        <v>69</v>
      </c>
      <c r="AY335" s="232" t="s">
        <v>140</v>
      </c>
    </row>
    <row r="336" s="2" customFormat="1" ht="49.05" customHeight="1">
      <c r="A336" s="37"/>
      <c r="B336" s="38"/>
      <c r="C336" s="203" t="s">
        <v>562</v>
      </c>
      <c r="D336" s="245" t="s">
        <v>142</v>
      </c>
      <c r="E336" s="204" t="s">
        <v>563</v>
      </c>
      <c r="F336" s="205" t="s">
        <v>564</v>
      </c>
      <c r="G336" s="206" t="s">
        <v>155</v>
      </c>
      <c r="H336" s="207">
        <v>100.63200000000001</v>
      </c>
      <c r="I336" s="208"/>
      <c r="J336" s="209">
        <f>ROUND(I336*H336,2)</f>
        <v>0</v>
      </c>
      <c r="K336" s="205" t="s">
        <v>19</v>
      </c>
      <c r="L336" s="43"/>
      <c r="M336" s="210" t="s">
        <v>19</v>
      </c>
      <c r="N336" s="211" t="s">
        <v>40</v>
      </c>
      <c r="O336" s="83"/>
      <c r="P336" s="212">
        <f>O336*H336</f>
        <v>0</v>
      </c>
      <c r="Q336" s="212">
        <v>0</v>
      </c>
      <c r="R336" s="212">
        <f>Q336*H336</f>
        <v>0</v>
      </c>
      <c r="S336" s="212">
        <v>0</v>
      </c>
      <c r="T336" s="213">
        <f>S336*H336</f>
        <v>0</v>
      </c>
      <c r="U336" s="37"/>
      <c r="V336" s="37"/>
      <c r="W336" s="37"/>
      <c r="X336" s="37"/>
      <c r="Y336" s="37"/>
      <c r="Z336" s="37"/>
      <c r="AA336" s="37"/>
      <c r="AB336" s="37"/>
      <c r="AC336" s="37"/>
      <c r="AD336" s="37"/>
      <c r="AE336" s="37"/>
      <c r="AR336" s="214" t="s">
        <v>236</v>
      </c>
      <c r="AT336" s="214" t="s">
        <v>142</v>
      </c>
      <c r="AU336" s="214" t="s">
        <v>79</v>
      </c>
      <c r="AY336" s="16" t="s">
        <v>140</v>
      </c>
      <c r="BE336" s="215">
        <f>IF(N336="základní",J336,0)</f>
        <v>0</v>
      </c>
      <c r="BF336" s="215">
        <f>IF(N336="snížená",J336,0)</f>
        <v>0</v>
      </c>
      <c r="BG336" s="215">
        <f>IF(N336="zákl. přenesená",J336,0)</f>
        <v>0</v>
      </c>
      <c r="BH336" s="215">
        <f>IF(N336="sníž. přenesená",J336,0)</f>
        <v>0</v>
      </c>
      <c r="BI336" s="215">
        <f>IF(N336="nulová",J336,0)</f>
        <v>0</v>
      </c>
      <c r="BJ336" s="16" t="s">
        <v>77</v>
      </c>
      <c r="BK336" s="215">
        <f>ROUND(I336*H336,2)</f>
        <v>0</v>
      </c>
      <c r="BL336" s="16" t="s">
        <v>236</v>
      </c>
      <c r="BM336" s="214" t="s">
        <v>565</v>
      </c>
    </row>
    <row r="337" s="13" customFormat="1">
      <c r="A337" s="13"/>
      <c r="B337" s="221"/>
      <c r="C337" s="222"/>
      <c r="D337" s="223" t="s">
        <v>151</v>
      </c>
      <c r="E337" s="224" t="s">
        <v>19</v>
      </c>
      <c r="F337" s="225" t="s">
        <v>566</v>
      </c>
      <c r="G337" s="222"/>
      <c r="H337" s="226">
        <v>74.748000000000005</v>
      </c>
      <c r="I337" s="227"/>
      <c r="J337" s="222"/>
      <c r="K337" s="222"/>
      <c r="L337" s="228"/>
      <c r="M337" s="229"/>
      <c r="N337" s="230"/>
      <c r="O337" s="230"/>
      <c r="P337" s="230"/>
      <c r="Q337" s="230"/>
      <c r="R337" s="230"/>
      <c r="S337" s="230"/>
      <c r="T337" s="231"/>
      <c r="U337" s="13"/>
      <c r="V337" s="13"/>
      <c r="W337" s="13"/>
      <c r="X337" s="13"/>
      <c r="Y337" s="13"/>
      <c r="Z337" s="13"/>
      <c r="AA337" s="13"/>
      <c r="AB337" s="13"/>
      <c r="AC337" s="13"/>
      <c r="AD337" s="13"/>
      <c r="AE337" s="13"/>
      <c r="AT337" s="232" t="s">
        <v>151</v>
      </c>
      <c r="AU337" s="232" t="s">
        <v>79</v>
      </c>
      <c r="AV337" s="13" t="s">
        <v>79</v>
      </c>
      <c r="AW337" s="13" t="s">
        <v>31</v>
      </c>
      <c r="AX337" s="13" t="s">
        <v>69</v>
      </c>
      <c r="AY337" s="232" t="s">
        <v>140</v>
      </c>
    </row>
    <row r="338" s="13" customFormat="1">
      <c r="A338" s="13"/>
      <c r="B338" s="221"/>
      <c r="C338" s="222"/>
      <c r="D338" s="223" t="s">
        <v>151</v>
      </c>
      <c r="E338" s="224" t="s">
        <v>19</v>
      </c>
      <c r="F338" s="225" t="s">
        <v>183</v>
      </c>
      <c r="G338" s="222"/>
      <c r="H338" s="226">
        <v>5.0039999999999996</v>
      </c>
      <c r="I338" s="227"/>
      <c r="J338" s="222"/>
      <c r="K338" s="222"/>
      <c r="L338" s="228"/>
      <c r="M338" s="229"/>
      <c r="N338" s="230"/>
      <c r="O338" s="230"/>
      <c r="P338" s="230"/>
      <c r="Q338" s="230"/>
      <c r="R338" s="230"/>
      <c r="S338" s="230"/>
      <c r="T338" s="231"/>
      <c r="U338" s="13"/>
      <c r="V338" s="13"/>
      <c r="W338" s="13"/>
      <c r="X338" s="13"/>
      <c r="Y338" s="13"/>
      <c r="Z338" s="13"/>
      <c r="AA338" s="13"/>
      <c r="AB338" s="13"/>
      <c r="AC338" s="13"/>
      <c r="AD338" s="13"/>
      <c r="AE338" s="13"/>
      <c r="AT338" s="232" t="s">
        <v>151</v>
      </c>
      <c r="AU338" s="232" t="s">
        <v>79</v>
      </c>
      <c r="AV338" s="13" t="s">
        <v>79</v>
      </c>
      <c r="AW338" s="13" t="s">
        <v>31</v>
      </c>
      <c r="AX338" s="13" t="s">
        <v>69</v>
      </c>
      <c r="AY338" s="232" t="s">
        <v>140</v>
      </c>
    </row>
    <row r="339" s="13" customFormat="1">
      <c r="A339" s="13"/>
      <c r="B339" s="221"/>
      <c r="C339" s="222"/>
      <c r="D339" s="223" t="s">
        <v>151</v>
      </c>
      <c r="E339" s="224" t="s">
        <v>19</v>
      </c>
      <c r="F339" s="225" t="s">
        <v>567</v>
      </c>
      <c r="G339" s="222"/>
      <c r="H339" s="226">
        <v>20.879999999999999</v>
      </c>
      <c r="I339" s="227"/>
      <c r="J339" s="222"/>
      <c r="K339" s="222"/>
      <c r="L339" s="228"/>
      <c r="M339" s="229"/>
      <c r="N339" s="230"/>
      <c r="O339" s="230"/>
      <c r="P339" s="230"/>
      <c r="Q339" s="230"/>
      <c r="R339" s="230"/>
      <c r="S339" s="230"/>
      <c r="T339" s="231"/>
      <c r="U339" s="13"/>
      <c r="V339" s="13"/>
      <c r="W339" s="13"/>
      <c r="X339" s="13"/>
      <c r="Y339" s="13"/>
      <c r="Z339" s="13"/>
      <c r="AA339" s="13"/>
      <c r="AB339" s="13"/>
      <c r="AC339" s="13"/>
      <c r="AD339" s="13"/>
      <c r="AE339" s="13"/>
      <c r="AT339" s="232" t="s">
        <v>151</v>
      </c>
      <c r="AU339" s="232" t="s">
        <v>79</v>
      </c>
      <c r="AV339" s="13" t="s">
        <v>79</v>
      </c>
      <c r="AW339" s="13" t="s">
        <v>31</v>
      </c>
      <c r="AX339" s="13" t="s">
        <v>69</v>
      </c>
      <c r="AY339" s="232" t="s">
        <v>140</v>
      </c>
    </row>
    <row r="340" s="2" customFormat="1" ht="44.25" customHeight="1">
      <c r="A340" s="37"/>
      <c r="B340" s="38"/>
      <c r="C340" s="203" t="s">
        <v>568</v>
      </c>
      <c r="D340" s="203" t="s">
        <v>142</v>
      </c>
      <c r="E340" s="204" t="s">
        <v>569</v>
      </c>
      <c r="F340" s="205" t="s">
        <v>570</v>
      </c>
      <c r="G340" s="206" t="s">
        <v>524</v>
      </c>
      <c r="H340" s="244"/>
      <c r="I340" s="208"/>
      <c r="J340" s="209">
        <f>ROUND(I340*H340,2)</f>
        <v>0</v>
      </c>
      <c r="K340" s="205" t="s">
        <v>146</v>
      </c>
      <c r="L340" s="43"/>
      <c r="M340" s="210" t="s">
        <v>19</v>
      </c>
      <c r="N340" s="211" t="s">
        <v>40</v>
      </c>
      <c r="O340" s="83"/>
      <c r="P340" s="212">
        <f>O340*H340</f>
        <v>0</v>
      </c>
      <c r="Q340" s="212">
        <v>0</v>
      </c>
      <c r="R340" s="212">
        <f>Q340*H340</f>
        <v>0</v>
      </c>
      <c r="S340" s="212">
        <v>0</v>
      </c>
      <c r="T340" s="213">
        <f>S340*H340</f>
        <v>0</v>
      </c>
      <c r="U340" s="37"/>
      <c r="V340" s="37"/>
      <c r="W340" s="37"/>
      <c r="X340" s="37"/>
      <c r="Y340" s="37"/>
      <c r="Z340" s="37"/>
      <c r="AA340" s="37"/>
      <c r="AB340" s="37"/>
      <c r="AC340" s="37"/>
      <c r="AD340" s="37"/>
      <c r="AE340" s="37"/>
      <c r="AR340" s="214" t="s">
        <v>236</v>
      </c>
      <c r="AT340" s="214" t="s">
        <v>142</v>
      </c>
      <c r="AU340" s="214" t="s">
        <v>79</v>
      </c>
      <c r="AY340" s="16" t="s">
        <v>140</v>
      </c>
      <c r="BE340" s="215">
        <f>IF(N340="základní",J340,0)</f>
        <v>0</v>
      </c>
      <c r="BF340" s="215">
        <f>IF(N340="snížená",J340,0)</f>
        <v>0</v>
      </c>
      <c r="BG340" s="215">
        <f>IF(N340="zákl. přenesená",J340,0)</f>
        <v>0</v>
      </c>
      <c r="BH340" s="215">
        <f>IF(N340="sníž. přenesená",J340,0)</f>
        <v>0</v>
      </c>
      <c r="BI340" s="215">
        <f>IF(N340="nulová",J340,0)</f>
        <v>0</v>
      </c>
      <c r="BJ340" s="16" t="s">
        <v>77</v>
      </c>
      <c r="BK340" s="215">
        <f>ROUND(I340*H340,2)</f>
        <v>0</v>
      </c>
      <c r="BL340" s="16" t="s">
        <v>236</v>
      </c>
      <c r="BM340" s="214" t="s">
        <v>571</v>
      </c>
    </row>
    <row r="341" s="2" customFormat="1">
      <c r="A341" s="37"/>
      <c r="B341" s="38"/>
      <c r="C341" s="39"/>
      <c r="D341" s="216" t="s">
        <v>149</v>
      </c>
      <c r="E341" s="39"/>
      <c r="F341" s="217" t="s">
        <v>572</v>
      </c>
      <c r="G341" s="39"/>
      <c r="H341" s="39"/>
      <c r="I341" s="218"/>
      <c r="J341" s="39"/>
      <c r="K341" s="39"/>
      <c r="L341" s="43"/>
      <c r="M341" s="219"/>
      <c r="N341" s="220"/>
      <c r="O341" s="83"/>
      <c r="P341" s="83"/>
      <c r="Q341" s="83"/>
      <c r="R341" s="83"/>
      <c r="S341" s="83"/>
      <c r="T341" s="84"/>
      <c r="U341" s="37"/>
      <c r="V341" s="37"/>
      <c r="W341" s="37"/>
      <c r="X341" s="37"/>
      <c r="Y341" s="37"/>
      <c r="Z341" s="37"/>
      <c r="AA341" s="37"/>
      <c r="AB341" s="37"/>
      <c r="AC341" s="37"/>
      <c r="AD341" s="37"/>
      <c r="AE341" s="37"/>
      <c r="AT341" s="16" t="s">
        <v>149</v>
      </c>
      <c r="AU341" s="16" t="s">
        <v>79</v>
      </c>
    </row>
    <row r="342" s="12" customFormat="1" ht="22.8" customHeight="1">
      <c r="A342" s="12"/>
      <c r="B342" s="187"/>
      <c r="C342" s="188"/>
      <c r="D342" s="189" t="s">
        <v>68</v>
      </c>
      <c r="E342" s="201" t="s">
        <v>573</v>
      </c>
      <c r="F342" s="201" t="s">
        <v>574</v>
      </c>
      <c r="G342" s="188"/>
      <c r="H342" s="188"/>
      <c r="I342" s="191"/>
      <c r="J342" s="202">
        <f>BK342</f>
        <v>0</v>
      </c>
      <c r="K342" s="188"/>
      <c r="L342" s="193"/>
      <c r="M342" s="194"/>
      <c r="N342" s="195"/>
      <c r="O342" s="195"/>
      <c r="P342" s="196">
        <f>SUM(P343:P358)</f>
        <v>0</v>
      </c>
      <c r="Q342" s="195"/>
      <c r="R342" s="196">
        <f>SUM(R343:R358)</f>
        <v>0.36167580000000005</v>
      </c>
      <c r="S342" s="195"/>
      <c r="T342" s="197">
        <f>SUM(T343:T358)</f>
        <v>0</v>
      </c>
      <c r="U342" s="12"/>
      <c r="V342" s="12"/>
      <c r="W342" s="12"/>
      <c r="X342" s="12"/>
      <c r="Y342" s="12"/>
      <c r="Z342" s="12"/>
      <c r="AA342" s="12"/>
      <c r="AB342" s="12"/>
      <c r="AC342" s="12"/>
      <c r="AD342" s="12"/>
      <c r="AE342" s="12"/>
      <c r="AR342" s="198" t="s">
        <v>79</v>
      </c>
      <c r="AT342" s="199" t="s">
        <v>68</v>
      </c>
      <c r="AU342" s="199" t="s">
        <v>77</v>
      </c>
      <c r="AY342" s="198" t="s">
        <v>140</v>
      </c>
      <c r="BK342" s="200">
        <f>SUM(BK343:BK358)</f>
        <v>0</v>
      </c>
    </row>
    <row r="343" s="2" customFormat="1" ht="24.15" customHeight="1">
      <c r="A343" s="37"/>
      <c r="B343" s="38"/>
      <c r="C343" s="203" t="s">
        <v>575</v>
      </c>
      <c r="D343" s="203" t="s">
        <v>142</v>
      </c>
      <c r="E343" s="204" t="s">
        <v>576</v>
      </c>
      <c r="F343" s="205" t="s">
        <v>577</v>
      </c>
      <c r="G343" s="206" t="s">
        <v>155</v>
      </c>
      <c r="H343" s="207">
        <v>66.977000000000004</v>
      </c>
      <c r="I343" s="208"/>
      <c r="J343" s="209">
        <f>ROUND(I343*H343,2)</f>
        <v>0</v>
      </c>
      <c r="K343" s="205" t="s">
        <v>146</v>
      </c>
      <c r="L343" s="43"/>
      <c r="M343" s="210" t="s">
        <v>19</v>
      </c>
      <c r="N343" s="211" t="s">
        <v>40</v>
      </c>
      <c r="O343" s="83"/>
      <c r="P343" s="212">
        <f>O343*H343</f>
        <v>0</v>
      </c>
      <c r="Q343" s="212">
        <v>0</v>
      </c>
      <c r="R343" s="212">
        <f>Q343*H343</f>
        <v>0</v>
      </c>
      <c r="S343" s="212">
        <v>0</v>
      </c>
      <c r="T343" s="213">
        <f>S343*H343</f>
        <v>0</v>
      </c>
      <c r="U343" s="37"/>
      <c r="V343" s="37"/>
      <c r="W343" s="37"/>
      <c r="X343" s="37"/>
      <c r="Y343" s="37"/>
      <c r="Z343" s="37"/>
      <c r="AA343" s="37"/>
      <c r="AB343" s="37"/>
      <c r="AC343" s="37"/>
      <c r="AD343" s="37"/>
      <c r="AE343" s="37"/>
      <c r="AR343" s="214" t="s">
        <v>236</v>
      </c>
      <c r="AT343" s="214" t="s">
        <v>142</v>
      </c>
      <c r="AU343" s="214" t="s">
        <v>79</v>
      </c>
      <c r="AY343" s="16" t="s">
        <v>140</v>
      </c>
      <c r="BE343" s="215">
        <f>IF(N343="základní",J343,0)</f>
        <v>0</v>
      </c>
      <c r="BF343" s="215">
        <f>IF(N343="snížená",J343,0)</f>
        <v>0</v>
      </c>
      <c r="BG343" s="215">
        <f>IF(N343="zákl. přenesená",J343,0)</f>
        <v>0</v>
      </c>
      <c r="BH343" s="215">
        <f>IF(N343="sníž. přenesená",J343,0)</f>
        <v>0</v>
      </c>
      <c r="BI343" s="215">
        <f>IF(N343="nulová",J343,0)</f>
        <v>0</v>
      </c>
      <c r="BJ343" s="16" t="s">
        <v>77</v>
      </c>
      <c r="BK343" s="215">
        <f>ROUND(I343*H343,2)</f>
        <v>0</v>
      </c>
      <c r="BL343" s="16" t="s">
        <v>236</v>
      </c>
      <c r="BM343" s="214" t="s">
        <v>578</v>
      </c>
    </row>
    <row r="344" s="2" customFormat="1">
      <c r="A344" s="37"/>
      <c r="B344" s="38"/>
      <c r="C344" s="39"/>
      <c r="D344" s="216" t="s">
        <v>149</v>
      </c>
      <c r="E344" s="39"/>
      <c r="F344" s="217" t="s">
        <v>579</v>
      </c>
      <c r="G344" s="39"/>
      <c r="H344" s="39"/>
      <c r="I344" s="218"/>
      <c r="J344" s="39"/>
      <c r="K344" s="39"/>
      <c r="L344" s="43"/>
      <c r="M344" s="219"/>
      <c r="N344" s="220"/>
      <c r="O344" s="83"/>
      <c r="P344" s="83"/>
      <c r="Q344" s="83"/>
      <c r="R344" s="83"/>
      <c r="S344" s="83"/>
      <c r="T344" s="84"/>
      <c r="U344" s="37"/>
      <c r="V344" s="37"/>
      <c r="W344" s="37"/>
      <c r="X344" s="37"/>
      <c r="Y344" s="37"/>
      <c r="Z344" s="37"/>
      <c r="AA344" s="37"/>
      <c r="AB344" s="37"/>
      <c r="AC344" s="37"/>
      <c r="AD344" s="37"/>
      <c r="AE344" s="37"/>
      <c r="AT344" s="16" t="s">
        <v>149</v>
      </c>
      <c r="AU344" s="16" t="s">
        <v>79</v>
      </c>
    </row>
    <row r="345" s="13" customFormat="1">
      <c r="A345" s="13"/>
      <c r="B345" s="221"/>
      <c r="C345" s="222"/>
      <c r="D345" s="223" t="s">
        <v>151</v>
      </c>
      <c r="E345" s="224" t="s">
        <v>19</v>
      </c>
      <c r="F345" s="225" t="s">
        <v>580</v>
      </c>
      <c r="G345" s="222"/>
      <c r="H345" s="226">
        <v>42.345999999999997</v>
      </c>
      <c r="I345" s="227"/>
      <c r="J345" s="222"/>
      <c r="K345" s="222"/>
      <c r="L345" s="228"/>
      <c r="M345" s="229"/>
      <c r="N345" s="230"/>
      <c r="O345" s="230"/>
      <c r="P345" s="230"/>
      <c r="Q345" s="230"/>
      <c r="R345" s="230"/>
      <c r="S345" s="230"/>
      <c r="T345" s="231"/>
      <c r="U345" s="13"/>
      <c r="V345" s="13"/>
      <c r="W345" s="13"/>
      <c r="X345" s="13"/>
      <c r="Y345" s="13"/>
      <c r="Z345" s="13"/>
      <c r="AA345" s="13"/>
      <c r="AB345" s="13"/>
      <c r="AC345" s="13"/>
      <c r="AD345" s="13"/>
      <c r="AE345" s="13"/>
      <c r="AT345" s="232" t="s">
        <v>151</v>
      </c>
      <c r="AU345" s="232" t="s">
        <v>79</v>
      </c>
      <c r="AV345" s="13" t="s">
        <v>79</v>
      </c>
      <c r="AW345" s="13" t="s">
        <v>31</v>
      </c>
      <c r="AX345" s="13" t="s">
        <v>69</v>
      </c>
      <c r="AY345" s="232" t="s">
        <v>140</v>
      </c>
    </row>
    <row r="346" s="13" customFormat="1">
      <c r="A346" s="13"/>
      <c r="B346" s="221"/>
      <c r="C346" s="222"/>
      <c r="D346" s="223" t="s">
        <v>151</v>
      </c>
      <c r="E346" s="224" t="s">
        <v>19</v>
      </c>
      <c r="F346" s="225" t="s">
        <v>581</v>
      </c>
      <c r="G346" s="222"/>
      <c r="H346" s="226">
        <v>18.382999999999999</v>
      </c>
      <c r="I346" s="227"/>
      <c r="J346" s="222"/>
      <c r="K346" s="222"/>
      <c r="L346" s="228"/>
      <c r="M346" s="229"/>
      <c r="N346" s="230"/>
      <c r="O346" s="230"/>
      <c r="P346" s="230"/>
      <c r="Q346" s="230"/>
      <c r="R346" s="230"/>
      <c r="S346" s="230"/>
      <c r="T346" s="231"/>
      <c r="U346" s="13"/>
      <c r="V346" s="13"/>
      <c r="W346" s="13"/>
      <c r="X346" s="13"/>
      <c r="Y346" s="13"/>
      <c r="Z346" s="13"/>
      <c r="AA346" s="13"/>
      <c r="AB346" s="13"/>
      <c r="AC346" s="13"/>
      <c r="AD346" s="13"/>
      <c r="AE346" s="13"/>
      <c r="AT346" s="232" t="s">
        <v>151</v>
      </c>
      <c r="AU346" s="232" t="s">
        <v>79</v>
      </c>
      <c r="AV346" s="13" t="s">
        <v>79</v>
      </c>
      <c r="AW346" s="13" t="s">
        <v>31</v>
      </c>
      <c r="AX346" s="13" t="s">
        <v>69</v>
      </c>
      <c r="AY346" s="232" t="s">
        <v>140</v>
      </c>
    </row>
    <row r="347" s="13" customFormat="1">
      <c r="A347" s="13"/>
      <c r="B347" s="221"/>
      <c r="C347" s="222"/>
      <c r="D347" s="223" t="s">
        <v>151</v>
      </c>
      <c r="E347" s="224" t="s">
        <v>19</v>
      </c>
      <c r="F347" s="225" t="s">
        <v>582</v>
      </c>
      <c r="G347" s="222"/>
      <c r="H347" s="226">
        <v>6.2480000000000002</v>
      </c>
      <c r="I347" s="227"/>
      <c r="J347" s="222"/>
      <c r="K347" s="222"/>
      <c r="L347" s="228"/>
      <c r="M347" s="229"/>
      <c r="N347" s="230"/>
      <c r="O347" s="230"/>
      <c r="P347" s="230"/>
      <c r="Q347" s="230"/>
      <c r="R347" s="230"/>
      <c r="S347" s="230"/>
      <c r="T347" s="231"/>
      <c r="U347" s="13"/>
      <c r="V347" s="13"/>
      <c r="W347" s="13"/>
      <c r="X347" s="13"/>
      <c r="Y347" s="13"/>
      <c r="Z347" s="13"/>
      <c r="AA347" s="13"/>
      <c r="AB347" s="13"/>
      <c r="AC347" s="13"/>
      <c r="AD347" s="13"/>
      <c r="AE347" s="13"/>
      <c r="AT347" s="232" t="s">
        <v>151</v>
      </c>
      <c r="AU347" s="232" t="s">
        <v>79</v>
      </c>
      <c r="AV347" s="13" t="s">
        <v>79</v>
      </c>
      <c r="AW347" s="13" t="s">
        <v>31</v>
      </c>
      <c r="AX347" s="13" t="s">
        <v>69</v>
      </c>
      <c r="AY347" s="232" t="s">
        <v>140</v>
      </c>
    </row>
    <row r="348" s="2" customFormat="1" ht="21.75" customHeight="1">
      <c r="A348" s="37"/>
      <c r="B348" s="38"/>
      <c r="C348" s="203" t="s">
        <v>583</v>
      </c>
      <c r="D348" s="203" t="s">
        <v>142</v>
      </c>
      <c r="E348" s="204" t="s">
        <v>584</v>
      </c>
      <c r="F348" s="205" t="s">
        <v>585</v>
      </c>
      <c r="G348" s="206" t="s">
        <v>155</v>
      </c>
      <c r="H348" s="207">
        <v>66.977000000000004</v>
      </c>
      <c r="I348" s="208"/>
      <c r="J348" s="209">
        <f>ROUND(I348*H348,2)</f>
        <v>0</v>
      </c>
      <c r="K348" s="205" t="s">
        <v>146</v>
      </c>
      <c r="L348" s="43"/>
      <c r="M348" s="210" t="s">
        <v>19</v>
      </c>
      <c r="N348" s="211" t="s">
        <v>40</v>
      </c>
      <c r="O348" s="83"/>
      <c r="P348" s="212">
        <f>O348*H348</f>
        <v>0</v>
      </c>
      <c r="Q348" s="212">
        <v>0</v>
      </c>
      <c r="R348" s="212">
        <f>Q348*H348</f>
        <v>0</v>
      </c>
      <c r="S348" s="212">
        <v>0</v>
      </c>
      <c r="T348" s="213">
        <f>S348*H348</f>
        <v>0</v>
      </c>
      <c r="U348" s="37"/>
      <c r="V348" s="37"/>
      <c r="W348" s="37"/>
      <c r="X348" s="37"/>
      <c r="Y348" s="37"/>
      <c r="Z348" s="37"/>
      <c r="AA348" s="37"/>
      <c r="AB348" s="37"/>
      <c r="AC348" s="37"/>
      <c r="AD348" s="37"/>
      <c r="AE348" s="37"/>
      <c r="AR348" s="214" t="s">
        <v>236</v>
      </c>
      <c r="AT348" s="214" t="s">
        <v>142</v>
      </c>
      <c r="AU348" s="214" t="s">
        <v>79</v>
      </c>
      <c r="AY348" s="16" t="s">
        <v>140</v>
      </c>
      <c r="BE348" s="215">
        <f>IF(N348="základní",J348,0)</f>
        <v>0</v>
      </c>
      <c r="BF348" s="215">
        <f>IF(N348="snížená",J348,0)</f>
        <v>0</v>
      </c>
      <c r="BG348" s="215">
        <f>IF(N348="zákl. přenesená",J348,0)</f>
        <v>0</v>
      </c>
      <c r="BH348" s="215">
        <f>IF(N348="sníž. přenesená",J348,0)</f>
        <v>0</v>
      </c>
      <c r="BI348" s="215">
        <f>IF(N348="nulová",J348,0)</f>
        <v>0</v>
      </c>
      <c r="BJ348" s="16" t="s">
        <v>77</v>
      </c>
      <c r="BK348" s="215">
        <f>ROUND(I348*H348,2)</f>
        <v>0</v>
      </c>
      <c r="BL348" s="16" t="s">
        <v>236</v>
      </c>
      <c r="BM348" s="214" t="s">
        <v>586</v>
      </c>
    </row>
    <row r="349" s="2" customFormat="1">
      <c r="A349" s="37"/>
      <c r="B349" s="38"/>
      <c r="C349" s="39"/>
      <c r="D349" s="216" t="s">
        <v>149</v>
      </c>
      <c r="E349" s="39"/>
      <c r="F349" s="217" t="s">
        <v>587</v>
      </c>
      <c r="G349" s="39"/>
      <c r="H349" s="39"/>
      <c r="I349" s="218"/>
      <c r="J349" s="39"/>
      <c r="K349" s="39"/>
      <c r="L349" s="43"/>
      <c r="M349" s="219"/>
      <c r="N349" s="220"/>
      <c r="O349" s="83"/>
      <c r="P349" s="83"/>
      <c r="Q349" s="83"/>
      <c r="R349" s="83"/>
      <c r="S349" s="83"/>
      <c r="T349" s="84"/>
      <c r="U349" s="37"/>
      <c r="V349" s="37"/>
      <c r="W349" s="37"/>
      <c r="X349" s="37"/>
      <c r="Y349" s="37"/>
      <c r="Z349" s="37"/>
      <c r="AA349" s="37"/>
      <c r="AB349" s="37"/>
      <c r="AC349" s="37"/>
      <c r="AD349" s="37"/>
      <c r="AE349" s="37"/>
      <c r="AT349" s="16" t="s">
        <v>149</v>
      </c>
      <c r="AU349" s="16" t="s">
        <v>79</v>
      </c>
    </row>
    <row r="350" s="13" customFormat="1">
      <c r="A350" s="13"/>
      <c r="B350" s="221"/>
      <c r="C350" s="222"/>
      <c r="D350" s="223" t="s">
        <v>151</v>
      </c>
      <c r="E350" s="224" t="s">
        <v>19</v>
      </c>
      <c r="F350" s="225" t="s">
        <v>580</v>
      </c>
      <c r="G350" s="222"/>
      <c r="H350" s="226">
        <v>42.345999999999997</v>
      </c>
      <c r="I350" s="227"/>
      <c r="J350" s="222"/>
      <c r="K350" s="222"/>
      <c r="L350" s="228"/>
      <c r="M350" s="229"/>
      <c r="N350" s="230"/>
      <c r="O350" s="230"/>
      <c r="P350" s="230"/>
      <c r="Q350" s="230"/>
      <c r="R350" s="230"/>
      <c r="S350" s="230"/>
      <c r="T350" s="231"/>
      <c r="U350" s="13"/>
      <c r="V350" s="13"/>
      <c r="W350" s="13"/>
      <c r="X350" s="13"/>
      <c r="Y350" s="13"/>
      <c r="Z350" s="13"/>
      <c r="AA350" s="13"/>
      <c r="AB350" s="13"/>
      <c r="AC350" s="13"/>
      <c r="AD350" s="13"/>
      <c r="AE350" s="13"/>
      <c r="AT350" s="232" t="s">
        <v>151</v>
      </c>
      <c r="AU350" s="232" t="s">
        <v>79</v>
      </c>
      <c r="AV350" s="13" t="s">
        <v>79</v>
      </c>
      <c r="AW350" s="13" t="s">
        <v>31</v>
      </c>
      <c r="AX350" s="13" t="s">
        <v>69</v>
      </c>
      <c r="AY350" s="232" t="s">
        <v>140</v>
      </c>
    </row>
    <row r="351" s="13" customFormat="1">
      <c r="A351" s="13"/>
      <c r="B351" s="221"/>
      <c r="C351" s="222"/>
      <c r="D351" s="223" t="s">
        <v>151</v>
      </c>
      <c r="E351" s="224" t="s">
        <v>19</v>
      </c>
      <c r="F351" s="225" t="s">
        <v>581</v>
      </c>
      <c r="G351" s="222"/>
      <c r="H351" s="226">
        <v>18.382999999999999</v>
      </c>
      <c r="I351" s="227"/>
      <c r="J351" s="222"/>
      <c r="K351" s="222"/>
      <c r="L351" s="228"/>
      <c r="M351" s="229"/>
      <c r="N351" s="230"/>
      <c r="O351" s="230"/>
      <c r="P351" s="230"/>
      <c r="Q351" s="230"/>
      <c r="R351" s="230"/>
      <c r="S351" s="230"/>
      <c r="T351" s="231"/>
      <c r="U351" s="13"/>
      <c r="V351" s="13"/>
      <c r="W351" s="13"/>
      <c r="X351" s="13"/>
      <c r="Y351" s="13"/>
      <c r="Z351" s="13"/>
      <c r="AA351" s="13"/>
      <c r="AB351" s="13"/>
      <c r="AC351" s="13"/>
      <c r="AD351" s="13"/>
      <c r="AE351" s="13"/>
      <c r="AT351" s="232" t="s">
        <v>151</v>
      </c>
      <c r="AU351" s="232" t="s">
        <v>79</v>
      </c>
      <c r="AV351" s="13" t="s">
        <v>79</v>
      </c>
      <c r="AW351" s="13" t="s">
        <v>31</v>
      </c>
      <c r="AX351" s="13" t="s">
        <v>69</v>
      </c>
      <c r="AY351" s="232" t="s">
        <v>140</v>
      </c>
    </row>
    <row r="352" s="13" customFormat="1">
      <c r="A352" s="13"/>
      <c r="B352" s="221"/>
      <c r="C352" s="222"/>
      <c r="D352" s="223" t="s">
        <v>151</v>
      </c>
      <c r="E352" s="224" t="s">
        <v>19</v>
      </c>
      <c r="F352" s="225" t="s">
        <v>582</v>
      </c>
      <c r="G352" s="222"/>
      <c r="H352" s="226">
        <v>6.2480000000000002</v>
      </c>
      <c r="I352" s="227"/>
      <c r="J352" s="222"/>
      <c r="K352" s="222"/>
      <c r="L352" s="228"/>
      <c r="M352" s="229"/>
      <c r="N352" s="230"/>
      <c r="O352" s="230"/>
      <c r="P352" s="230"/>
      <c r="Q352" s="230"/>
      <c r="R352" s="230"/>
      <c r="S352" s="230"/>
      <c r="T352" s="231"/>
      <c r="U352" s="13"/>
      <c r="V352" s="13"/>
      <c r="W352" s="13"/>
      <c r="X352" s="13"/>
      <c r="Y352" s="13"/>
      <c r="Z352" s="13"/>
      <c r="AA352" s="13"/>
      <c r="AB352" s="13"/>
      <c r="AC352" s="13"/>
      <c r="AD352" s="13"/>
      <c r="AE352" s="13"/>
      <c r="AT352" s="232" t="s">
        <v>151</v>
      </c>
      <c r="AU352" s="232" t="s">
        <v>79</v>
      </c>
      <c r="AV352" s="13" t="s">
        <v>79</v>
      </c>
      <c r="AW352" s="13" t="s">
        <v>31</v>
      </c>
      <c r="AX352" s="13" t="s">
        <v>69</v>
      </c>
      <c r="AY352" s="232" t="s">
        <v>140</v>
      </c>
    </row>
    <row r="353" s="2" customFormat="1" ht="33" customHeight="1">
      <c r="A353" s="37"/>
      <c r="B353" s="38"/>
      <c r="C353" s="203" t="s">
        <v>588</v>
      </c>
      <c r="D353" s="203" t="s">
        <v>142</v>
      </c>
      <c r="E353" s="204" t="s">
        <v>589</v>
      </c>
      <c r="F353" s="205" t="s">
        <v>590</v>
      </c>
      <c r="G353" s="206" t="s">
        <v>155</v>
      </c>
      <c r="H353" s="207">
        <v>66.977000000000004</v>
      </c>
      <c r="I353" s="208"/>
      <c r="J353" s="209">
        <f>ROUND(I353*H353,2)</f>
        <v>0</v>
      </c>
      <c r="K353" s="205" t="s">
        <v>19</v>
      </c>
      <c r="L353" s="43"/>
      <c r="M353" s="210" t="s">
        <v>19</v>
      </c>
      <c r="N353" s="211" t="s">
        <v>40</v>
      </c>
      <c r="O353" s="83"/>
      <c r="P353" s="212">
        <f>O353*H353</f>
        <v>0</v>
      </c>
      <c r="Q353" s="212">
        <v>0.0054000000000000003</v>
      </c>
      <c r="R353" s="212">
        <f>Q353*H353</f>
        <v>0.36167580000000005</v>
      </c>
      <c r="S353" s="212">
        <v>0</v>
      </c>
      <c r="T353" s="213">
        <f>S353*H353</f>
        <v>0</v>
      </c>
      <c r="U353" s="37"/>
      <c r="V353" s="37"/>
      <c r="W353" s="37"/>
      <c r="X353" s="37"/>
      <c r="Y353" s="37"/>
      <c r="Z353" s="37"/>
      <c r="AA353" s="37"/>
      <c r="AB353" s="37"/>
      <c r="AC353" s="37"/>
      <c r="AD353" s="37"/>
      <c r="AE353" s="37"/>
      <c r="AR353" s="214" t="s">
        <v>236</v>
      </c>
      <c r="AT353" s="214" t="s">
        <v>142</v>
      </c>
      <c r="AU353" s="214" t="s">
        <v>79</v>
      </c>
      <c r="AY353" s="16" t="s">
        <v>140</v>
      </c>
      <c r="BE353" s="215">
        <f>IF(N353="základní",J353,0)</f>
        <v>0</v>
      </c>
      <c r="BF353" s="215">
        <f>IF(N353="snížená",J353,0)</f>
        <v>0</v>
      </c>
      <c r="BG353" s="215">
        <f>IF(N353="zákl. přenesená",J353,0)</f>
        <v>0</v>
      </c>
      <c r="BH353" s="215">
        <f>IF(N353="sníž. přenesená",J353,0)</f>
        <v>0</v>
      </c>
      <c r="BI353" s="215">
        <f>IF(N353="nulová",J353,0)</f>
        <v>0</v>
      </c>
      <c r="BJ353" s="16" t="s">
        <v>77</v>
      </c>
      <c r="BK353" s="215">
        <f>ROUND(I353*H353,2)</f>
        <v>0</v>
      </c>
      <c r="BL353" s="16" t="s">
        <v>236</v>
      </c>
      <c r="BM353" s="214" t="s">
        <v>591</v>
      </c>
    </row>
    <row r="354" s="13" customFormat="1">
      <c r="A354" s="13"/>
      <c r="B354" s="221"/>
      <c r="C354" s="222"/>
      <c r="D354" s="223" t="s">
        <v>151</v>
      </c>
      <c r="E354" s="224" t="s">
        <v>19</v>
      </c>
      <c r="F354" s="225" t="s">
        <v>580</v>
      </c>
      <c r="G354" s="222"/>
      <c r="H354" s="226">
        <v>42.345999999999997</v>
      </c>
      <c r="I354" s="227"/>
      <c r="J354" s="222"/>
      <c r="K354" s="222"/>
      <c r="L354" s="228"/>
      <c r="M354" s="229"/>
      <c r="N354" s="230"/>
      <c r="O354" s="230"/>
      <c r="P354" s="230"/>
      <c r="Q354" s="230"/>
      <c r="R354" s="230"/>
      <c r="S354" s="230"/>
      <c r="T354" s="231"/>
      <c r="U354" s="13"/>
      <c r="V354" s="13"/>
      <c r="W354" s="13"/>
      <c r="X354" s="13"/>
      <c r="Y354" s="13"/>
      <c r="Z354" s="13"/>
      <c r="AA354" s="13"/>
      <c r="AB354" s="13"/>
      <c r="AC354" s="13"/>
      <c r="AD354" s="13"/>
      <c r="AE354" s="13"/>
      <c r="AT354" s="232" t="s">
        <v>151</v>
      </c>
      <c r="AU354" s="232" t="s">
        <v>79</v>
      </c>
      <c r="AV354" s="13" t="s">
        <v>79</v>
      </c>
      <c r="AW354" s="13" t="s">
        <v>31</v>
      </c>
      <c r="AX354" s="13" t="s">
        <v>69</v>
      </c>
      <c r="AY354" s="232" t="s">
        <v>140</v>
      </c>
    </row>
    <row r="355" s="13" customFormat="1">
      <c r="A355" s="13"/>
      <c r="B355" s="221"/>
      <c r="C355" s="222"/>
      <c r="D355" s="223" t="s">
        <v>151</v>
      </c>
      <c r="E355" s="224" t="s">
        <v>19</v>
      </c>
      <c r="F355" s="225" t="s">
        <v>581</v>
      </c>
      <c r="G355" s="222"/>
      <c r="H355" s="226">
        <v>18.382999999999999</v>
      </c>
      <c r="I355" s="227"/>
      <c r="J355" s="222"/>
      <c r="K355" s="222"/>
      <c r="L355" s="228"/>
      <c r="M355" s="229"/>
      <c r="N355" s="230"/>
      <c r="O355" s="230"/>
      <c r="P355" s="230"/>
      <c r="Q355" s="230"/>
      <c r="R355" s="230"/>
      <c r="S355" s="230"/>
      <c r="T355" s="231"/>
      <c r="U355" s="13"/>
      <c r="V355" s="13"/>
      <c r="W355" s="13"/>
      <c r="X355" s="13"/>
      <c r="Y355" s="13"/>
      <c r="Z355" s="13"/>
      <c r="AA355" s="13"/>
      <c r="AB355" s="13"/>
      <c r="AC355" s="13"/>
      <c r="AD355" s="13"/>
      <c r="AE355" s="13"/>
      <c r="AT355" s="232" t="s">
        <v>151</v>
      </c>
      <c r="AU355" s="232" t="s">
        <v>79</v>
      </c>
      <c r="AV355" s="13" t="s">
        <v>79</v>
      </c>
      <c r="AW355" s="13" t="s">
        <v>31</v>
      </c>
      <c r="AX355" s="13" t="s">
        <v>69</v>
      </c>
      <c r="AY355" s="232" t="s">
        <v>140</v>
      </c>
    </row>
    <row r="356" s="13" customFormat="1">
      <c r="A356" s="13"/>
      <c r="B356" s="221"/>
      <c r="C356" s="222"/>
      <c r="D356" s="223" t="s">
        <v>151</v>
      </c>
      <c r="E356" s="224" t="s">
        <v>19</v>
      </c>
      <c r="F356" s="225" t="s">
        <v>582</v>
      </c>
      <c r="G356" s="222"/>
      <c r="H356" s="226">
        <v>6.2480000000000002</v>
      </c>
      <c r="I356" s="227"/>
      <c r="J356" s="222"/>
      <c r="K356" s="222"/>
      <c r="L356" s="228"/>
      <c r="M356" s="229"/>
      <c r="N356" s="230"/>
      <c r="O356" s="230"/>
      <c r="P356" s="230"/>
      <c r="Q356" s="230"/>
      <c r="R356" s="230"/>
      <c r="S356" s="230"/>
      <c r="T356" s="231"/>
      <c r="U356" s="13"/>
      <c r="V356" s="13"/>
      <c r="W356" s="13"/>
      <c r="X356" s="13"/>
      <c r="Y356" s="13"/>
      <c r="Z356" s="13"/>
      <c r="AA356" s="13"/>
      <c r="AB356" s="13"/>
      <c r="AC356" s="13"/>
      <c r="AD356" s="13"/>
      <c r="AE356" s="13"/>
      <c r="AT356" s="232" t="s">
        <v>151</v>
      </c>
      <c r="AU356" s="232" t="s">
        <v>79</v>
      </c>
      <c r="AV356" s="13" t="s">
        <v>79</v>
      </c>
      <c r="AW356" s="13" t="s">
        <v>31</v>
      </c>
      <c r="AX356" s="13" t="s">
        <v>69</v>
      </c>
      <c r="AY356" s="232" t="s">
        <v>140</v>
      </c>
    </row>
    <row r="357" s="2" customFormat="1" ht="44.25" customHeight="1">
      <c r="A357" s="37"/>
      <c r="B357" s="38"/>
      <c r="C357" s="203" t="s">
        <v>592</v>
      </c>
      <c r="D357" s="203" t="s">
        <v>142</v>
      </c>
      <c r="E357" s="204" t="s">
        <v>593</v>
      </c>
      <c r="F357" s="205" t="s">
        <v>594</v>
      </c>
      <c r="G357" s="206" t="s">
        <v>524</v>
      </c>
      <c r="H357" s="244"/>
      <c r="I357" s="208"/>
      <c r="J357" s="209">
        <f>ROUND(I357*H357,2)</f>
        <v>0</v>
      </c>
      <c r="K357" s="205" t="s">
        <v>146</v>
      </c>
      <c r="L357" s="43"/>
      <c r="M357" s="210" t="s">
        <v>19</v>
      </c>
      <c r="N357" s="211" t="s">
        <v>40</v>
      </c>
      <c r="O357" s="83"/>
      <c r="P357" s="212">
        <f>O357*H357</f>
        <v>0</v>
      </c>
      <c r="Q357" s="212">
        <v>0</v>
      </c>
      <c r="R357" s="212">
        <f>Q357*H357</f>
        <v>0</v>
      </c>
      <c r="S357" s="212">
        <v>0</v>
      </c>
      <c r="T357" s="213">
        <f>S357*H357</f>
        <v>0</v>
      </c>
      <c r="U357" s="37"/>
      <c r="V357" s="37"/>
      <c r="W357" s="37"/>
      <c r="X357" s="37"/>
      <c r="Y357" s="37"/>
      <c r="Z357" s="37"/>
      <c r="AA357" s="37"/>
      <c r="AB357" s="37"/>
      <c r="AC357" s="37"/>
      <c r="AD357" s="37"/>
      <c r="AE357" s="37"/>
      <c r="AR357" s="214" t="s">
        <v>236</v>
      </c>
      <c r="AT357" s="214" t="s">
        <v>142</v>
      </c>
      <c r="AU357" s="214" t="s">
        <v>79</v>
      </c>
      <c r="AY357" s="16" t="s">
        <v>140</v>
      </c>
      <c r="BE357" s="215">
        <f>IF(N357="základní",J357,0)</f>
        <v>0</v>
      </c>
      <c r="BF357" s="215">
        <f>IF(N357="snížená",J357,0)</f>
        <v>0</v>
      </c>
      <c r="BG357" s="215">
        <f>IF(N357="zákl. přenesená",J357,0)</f>
        <v>0</v>
      </c>
      <c r="BH357" s="215">
        <f>IF(N357="sníž. přenesená",J357,0)</f>
        <v>0</v>
      </c>
      <c r="BI357" s="215">
        <f>IF(N357="nulová",J357,0)</f>
        <v>0</v>
      </c>
      <c r="BJ357" s="16" t="s">
        <v>77</v>
      </c>
      <c r="BK357" s="215">
        <f>ROUND(I357*H357,2)</f>
        <v>0</v>
      </c>
      <c r="BL357" s="16" t="s">
        <v>236</v>
      </c>
      <c r="BM357" s="214" t="s">
        <v>595</v>
      </c>
    </row>
    <row r="358" s="2" customFormat="1">
      <c r="A358" s="37"/>
      <c r="B358" s="38"/>
      <c r="C358" s="39"/>
      <c r="D358" s="216" t="s">
        <v>149</v>
      </c>
      <c r="E358" s="39"/>
      <c r="F358" s="217" t="s">
        <v>596</v>
      </c>
      <c r="G358" s="39"/>
      <c r="H358" s="39"/>
      <c r="I358" s="218"/>
      <c r="J358" s="39"/>
      <c r="K358" s="39"/>
      <c r="L358" s="43"/>
      <c r="M358" s="219"/>
      <c r="N358" s="220"/>
      <c r="O358" s="83"/>
      <c r="P358" s="83"/>
      <c r="Q358" s="83"/>
      <c r="R358" s="83"/>
      <c r="S358" s="83"/>
      <c r="T358" s="84"/>
      <c r="U358" s="37"/>
      <c r="V358" s="37"/>
      <c r="W358" s="37"/>
      <c r="X358" s="37"/>
      <c r="Y358" s="37"/>
      <c r="Z358" s="37"/>
      <c r="AA358" s="37"/>
      <c r="AB358" s="37"/>
      <c r="AC358" s="37"/>
      <c r="AD358" s="37"/>
      <c r="AE358" s="37"/>
      <c r="AT358" s="16" t="s">
        <v>149</v>
      </c>
      <c r="AU358" s="16" t="s">
        <v>79</v>
      </c>
    </row>
    <row r="359" s="12" customFormat="1" ht="22.8" customHeight="1">
      <c r="A359" s="12"/>
      <c r="B359" s="187"/>
      <c r="C359" s="188"/>
      <c r="D359" s="189" t="s">
        <v>68</v>
      </c>
      <c r="E359" s="201" t="s">
        <v>597</v>
      </c>
      <c r="F359" s="201" t="s">
        <v>598</v>
      </c>
      <c r="G359" s="188"/>
      <c r="H359" s="188"/>
      <c r="I359" s="191"/>
      <c r="J359" s="202">
        <f>BK359</f>
        <v>0</v>
      </c>
      <c r="K359" s="188"/>
      <c r="L359" s="193"/>
      <c r="M359" s="194"/>
      <c r="N359" s="195"/>
      <c r="O359" s="195"/>
      <c r="P359" s="196">
        <f>SUM(P360:P374)</f>
        <v>0</v>
      </c>
      <c r="Q359" s="195"/>
      <c r="R359" s="196">
        <f>SUM(R360:R374)</f>
        <v>0.12671294</v>
      </c>
      <c r="S359" s="195"/>
      <c r="T359" s="197">
        <f>SUM(T360:T374)</f>
        <v>0</v>
      </c>
      <c r="U359" s="12"/>
      <c r="V359" s="12"/>
      <c r="W359" s="12"/>
      <c r="X359" s="12"/>
      <c r="Y359" s="12"/>
      <c r="Z359" s="12"/>
      <c r="AA359" s="12"/>
      <c r="AB359" s="12"/>
      <c r="AC359" s="12"/>
      <c r="AD359" s="12"/>
      <c r="AE359" s="12"/>
      <c r="AR359" s="198" t="s">
        <v>79</v>
      </c>
      <c r="AT359" s="199" t="s">
        <v>68</v>
      </c>
      <c r="AU359" s="199" t="s">
        <v>77</v>
      </c>
      <c r="AY359" s="198" t="s">
        <v>140</v>
      </c>
      <c r="BK359" s="200">
        <f>SUM(BK360:BK374)</f>
        <v>0</v>
      </c>
    </row>
    <row r="360" s="2" customFormat="1" ht="24.15" customHeight="1">
      <c r="A360" s="37"/>
      <c r="B360" s="38"/>
      <c r="C360" s="203" t="s">
        <v>599</v>
      </c>
      <c r="D360" s="245" t="s">
        <v>142</v>
      </c>
      <c r="E360" s="204" t="s">
        <v>600</v>
      </c>
      <c r="F360" s="205" t="s">
        <v>601</v>
      </c>
      <c r="G360" s="206" t="s">
        <v>155</v>
      </c>
      <c r="H360" s="207">
        <v>269.60199999999998</v>
      </c>
      <c r="I360" s="208"/>
      <c r="J360" s="209">
        <f>ROUND(I360*H360,2)</f>
        <v>0</v>
      </c>
      <c r="K360" s="205" t="s">
        <v>146</v>
      </c>
      <c r="L360" s="43"/>
      <c r="M360" s="210" t="s">
        <v>19</v>
      </c>
      <c r="N360" s="211" t="s">
        <v>40</v>
      </c>
      <c r="O360" s="83"/>
      <c r="P360" s="212">
        <f>O360*H360</f>
        <v>0</v>
      </c>
      <c r="Q360" s="212">
        <v>0</v>
      </c>
      <c r="R360" s="212">
        <f>Q360*H360</f>
        <v>0</v>
      </c>
      <c r="S360" s="212">
        <v>0</v>
      </c>
      <c r="T360" s="213">
        <f>S360*H360</f>
        <v>0</v>
      </c>
      <c r="U360" s="37"/>
      <c r="V360" s="37"/>
      <c r="W360" s="37"/>
      <c r="X360" s="37"/>
      <c r="Y360" s="37"/>
      <c r="Z360" s="37"/>
      <c r="AA360" s="37"/>
      <c r="AB360" s="37"/>
      <c r="AC360" s="37"/>
      <c r="AD360" s="37"/>
      <c r="AE360" s="37"/>
      <c r="AR360" s="214" t="s">
        <v>236</v>
      </c>
      <c r="AT360" s="214" t="s">
        <v>142</v>
      </c>
      <c r="AU360" s="214" t="s">
        <v>79</v>
      </c>
      <c r="AY360" s="16" t="s">
        <v>140</v>
      </c>
      <c r="BE360" s="215">
        <f>IF(N360="základní",J360,0)</f>
        <v>0</v>
      </c>
      <c r="BF360" s="215">
        <f>IF(N360="snížená",J360,0)</f>
        <v>0</v>
      </c>
      <c r="BG360" s="215">
        <f>IF(N360="zákl. přenesená",J360,0)</f>
        <v>0</v>
      </c>
      <c r="BH360" s="215">
        <f>IF(N360="sníž. přenesená",J360,0)</f>
        <v>0</v>
      </c>
      <c r="BI360" s="215">
        <f>IF(N360="nulová",J360,0)</f>
        <v>0</v>
      </c>
      <c r="BJ360" s="16" t="s">
        <v>77</v>
      </c>
      <c r="BK360" s="215">
        <f>ROUND(I360*H360,2)</f>
        <v>0</v>
      </c>
      <c r="BL360" s="16" t="s">
        <v>236</v>
      </c>
      <c r="BM360" s="214" t="s">
        <v>602</v>
      </c>
    </row>
    <row r="361" s="2" customFormat="1">
      <c r="A361" s="37"/>
      <c r="B361" s="38"/>
      <c r="C361" s="39"/>
      <c r="D361" s="216" t="s">
        <v>149</v>
      </c>
      <c r="E361" s="39"/>
      <c r="F361" s="217" t="s">
        <v>603</v>
      </c>
      <c r="G361" s="39"/>
      <c r="H361" s="39"/>
      <c r="I361" s="218"/>
      <c r="J361" s="39"/>
      <c r="K361" s="39"/>
      <c r="L361" s="43"/>
      <c r="M361" s="219"/>
      <c r="N361" s="220"/>
      <c r="O361" s="83"/>
      <c r="P361" s="83"/>
      <c r="Q361" s="83"/>
      <c r="R361" s="83"/>
      <c r="S361" s="83"/>
      <c r="T361" s="84"/>
      <c r="U361" s="37"/>
      <c r="V361" s="37"/>
      <c r="W361" s="37"/>
      <c r="X361" s="37"/>
      <c r="Y361" s="37"/>
      <c r="Z361" s="37"/>
      <c r="AA361" s="37"/>
      <c r="AB361" s="37"/>
      <c r="AC361" s="37"/>
      <c r="AD361" s="37"/>
      <c r="AE361" s="37"/>
      <c r="AT361" s="16" t="s">
        <v>149</v>
      </c>
      <c r="AU361" s="16" t="s">
        <v>79</v>
      </c>
    </row>
    <row r="362" s="13" customFormat="1">
      <c r="A362" s="13"/>
      <c r="B362" s="221"/>
      <c r="C362" s="222"/>
      <c r="D362" s="223" t="s">
        <v>151</v>
      </c>
      <c r="E362" s="224" t="s">
        <v>19</v>
      </c>
      <c r="F362" s="225" t="s">
        <v>566</v>
      </c>
      <c r="G362" s="222"/>
      <c r="H362" s="226">
        <v>74.748000000000005</v>
      </c>
      <c r="I362" s="227"/>
      <c r="J362" s="222"/>
      <c r="K362" s="222"/>
      <c r="L362" s="228"/>
      <c r="M362" s="229"/>
      <c r="N362" s="230"/>
      <c r="O362" s="230"/>
      <c r="P362" s="230"/>
      <c r="Q362" s="230"/>
      <c r="R362" s="230"/>
      <c r="S362" s="230"/>
      <c r="T362" s="231"/>
      <c r="U362" s="13"/>
      <c r="V362" s="13"/>
      <c r="W362" s="13"/>
      <c r="X362" s="13"/>
      <c r="Y362" s="13"/>
      <c r="Z362" s="13"/>
      <c r="AA362" s="13"/>
      <c r="AB362" s="13"/>
      <c r="AC362" s="13"/>
      <c r="AD362" s="13"/>
      <c r="AE362" s="13"/>
      <c r="AT362" s="232" t="s">
        <v>151</v>
      </c>
      <c r="AU362" s="232" t="s">
        <v>79</v>
      </c>
      <c r="AV362" s="13" t="s">
        <v>79</v>
      </c>
      <c r="AW362" s="13" t="s">
        <v>31</v>
      </c>
      <c r="AX362" s="13" t="s">
        <v>69</v>
      </c>
      <c r="AY362" s="232" t="s">
        <v>140</v>
      </c>
    </row>
    <row r="363" s="13" customFormat="1">
      <c r="A363" s="13"/>
      <c r="B363" s="221"/>
      <c r="C363" s="222"/>
      <c r="D363" s="223" t="s">
        <v>151</v>
      </c>
      <c r="E363" s="224" t="s">
        <v>19</v>
      </c>
      <c r="F363" s="225" t="s">
        <v>183</v>
      </c>
      <c r="G363" s="222"/>
      <c r="H363" s="226">
        <v>5.0039999999999996</v>
      </c>
      <c r="I363" s="227"/>
      <c r="J363" s="222"/>
      <c r="K363" s="222"/>
      <c r="L363" s="228"/>
      <c r="M363" s="229"/>
      <c r="N363" s="230"/>
      <c r="O363" s="230"/>
      <c r="P363" s="230"/>
      <c r="Q363" s="230"/>
      <c r="R363" s="230"/>
      <c r="S363" s="230"/>
      <c r="T363" s="231"/>
      <c r="U363" s="13"/>
      <c r="V363" s="13"/>
      <c r="W363" s="13"/>
      <c r="X363" s="13"/>
      <c r="Y363" s="13"/>
      <c r="Z363" s="13"/>
      <c r="AA363" s="13"/>
      <c r="AB363" s="13"/>
      <c r="AC363" s="13"/>
      <c r="AD363" s="13"/>
      <c r="AE363" s="13"/>
      <c r="AT363" s="232" t="s">
        <v>151</v>
      </c>
      <c r="AU363" s="232" t="s">
        <v>79</v>
      </c>
      <c r="AV363" s="13" t="s">
        <v>79</v>
      </c>
      <c r="AW363" s="13" t="s">
        <v>31</v>
      </c>
      <c r="AX363" s="13" t="s">
        <v>69</v>
      </c>
      <c r="AY363" s="232" t="s">
        <v>140</v>
      </c>
    </row>
    <row r="364" s="13" customFormat="1">
      <c r="A364" s="13"/>
      <c r="B364" s="221"/>
      <c r="C364" s="222"/>
      <c r="D364" s="223" t="s">
        <v>151</v>
      </c>
      <c r="E364" s="224" t="s">
        <v>19</v>
      </c>
      <c r="F364" s="225" t="s">
        <v>604</v>
      </c>
      <c r="G364" s="222"/>
      <c r="H364" s="226">
        <v>189.84999999999999</v>
      </c>
      <c r="I364" s="227"/>
      <c r="J364" s="222"/>
      <c r="K364" s="222"/>
      <c r="L364" s="228"/>
      <c r="M364" s="229"/>
      <c r="N364" s="230"/>
      <c r="O364" s="230"/>
      <c r="P364" s="230"/>
      <c r="Q364" s="230"/>
      <c r="R364" s="230"/>
      <c r="S364" s="230"/>
      <c r="T364" s="231"/>
      <c r="U364" s="13"/>
      <c r="V364" s="13"/>
      <c r="W364" s="13"/>
      <c r="X364" s="13"/>
      <c r="Y364" s="13"/>
      <c r="Z364" s="13"/>
      <c r="AA364" s="13"/>
      <c r="AB364" s="13"/>
      <c r="AC364" s="13"/>
      <c r="AD364" s="13"/>
      <c r="AE364" s="13"/>
      <c r="AT364" s="232" t="s">
        <v>151</v>
      </c>
      <c r="AU364" s="232" t="s">
        <v>79</v>
      </c>
      <c r="AV364" s="13" t="s">
        <v>79</v>
      </c>
      <c r="AW364" s="13" t="s">
        <v>31</v>
      </c>
      <c r="AX364" s="13" t="s">
        <v>69</v>
      </c>
      <c r="AY364" s="232" t="s">
        <v>140</v>
      </c>
    </row>
    <row r="365" s="2" customFormat="1" ht="37.8" customHeight="1">
      <c r="A365" s="37"/>
      <c r="B365" s="38"/>
      <c r="C365" s="203" t="s">
        <v>605</v>
      </c>
      <c r="D365" s="245" t="s">
        <v>142</v>
      </c>
      <c r="E365" s="204" t="s">
        <v>606</v>
      </c>
      <c r="F365" s="205" t="s">
        <v>607</v>
      </c>
      <c r="G365" s="206" t="s">
        <v>155</v>
      </c>
      <c r="H365" s="207">
        <v>269.60199999999998</v>
      </c>
      <c r="I365" s="208"/>
      <c r="J365" s="209">
        <f>ROUND(I365*H365,2)</f>
        <v>0</v>
      </c>
      <c r="K365" s="205" t="s">
        <v>146</v>
      </c>
      <c r="L365" s="43"/>
      <c r="M365" s="210" t="s">
        <v>19</v>
      </c>
      <c r="N365" s="211" t="s">
        <v>40</v>
      </c>
      <c r="O365" s="83"/>
      <c r="P365" s="212">
        <f>O365*H365</f>
        <v>0</v>
      </c>
      <c r="Q365" s="212">
        <v>0.00011</v>
      </c>
      <c r="R365" s="212">
        <f>Q365*H365</f>
        <v>0.029656219999999997</v>
      </c>
      <c r="S365" s="212">
        <v>0</v>
      </c>
      <c r="T365" s="213">
        <f>S365*H365</f>
        <v>0</v>
      </c>
      <c r="U365" s="37"/>
      <c r="V365" s="37"/>
      <c r="W365" s="37"/>
      <c r="X365" s="37"/>
      <c r="Y365" s="37"/>
      <c r="Z365" s="37"/>
      <c r="AA365" s="37"/>
      <c r="AB365" s="37"/>
      <c r="AC365" s="37"/>
      <c r="AD365" s="37"/>
      <c r="AE365" s="37"/>
      <c r="AR365" s="214" t="s">
        <v>236</v>
      </c>
      <c r="AT365" s="214" t="s">
        <v>142</v>
      </c>
      <c r="AU365" s="214" t="s">
        <v>79</v>
      </c>
      <c r="AY365" s="16" t="s">
        <v>140</v>
      </c>
      <c r="BE365" s="215">
        <f>IF(N365="základní",J365,0)</f>
        <v>0</v>
      </c>
      <c r="BF365" s="215">
        <f>IF(N365="snížená",J365,0)</f>
        <v>0</v>
      </c>
      <c r="BG365" s="215">
        <f>IF(N365="zákl. přenesená",J365,0)</f>
        <v>0</v>
      </c>
      <c r="BH365" s="215">
        <f>IF(N365="sníž. přenesená",J365,0)</f>
        <v>0</v>
      </c>
      <c r="BI365" s="215">
        <f>IF(N365="nulová",J365,0)</f>
        <v>0</v>
      </c>
      <c r="BJ365" s="16" t="s">
        <v>77</v>
      </c>
      <c r="BK365" s="215">
        <f>ROUND(I365*H365,2)</f>
        <v>0</v>
      </c>
      <c r="BL365" s="16" t="s">
        <v>236</v>
      </c>
      <c r="BM365" s="214" t="s">
        <v>608</v>
      </c>
    </row>
    <row r="366" s="2" customFormat="1">
      <c r="A366" s="37"/>
      <c r="B366" s="38"/>
      <c r="C366" s="39"/>
      <c r="D366" s="216" t="s">
        <v>149</v>
      </c>
      <c r="E366" s="39"/>
      <c r="F366" s="217" t="s">
        <v>609</v>
      </c>
      <c r="G366" s="39"/>
      <c r="H366" s="39"/>
      <c r="I366" s="218"/>
      <c r="J366" s="39"/>
      <c r="K366" s="39"/>
      <c r="L366" s="43"/>
      <c r="M366" s="219"/>
      <c r="N366" s="220"/>
      <c r="O366" s="83"/>
      <c r="P366" s="83"/>
      <c r="Q366" s="83"/>
      <c r="R366" s="83"/>
      <c r="S366" s="83"/>
      <c r="T366" s="84"/>
      <c r="U366" s="37"/>
      <c r="V366" s="37"/>
      <c r="W366" s="37"/>
      <c r="X366" s="37"/>
      <c r="Y366" s="37"/>
      <c r="Z366" s="37"/>
      <c r="AA366" s="37"/>
      <c r="AB366" s="37"/>
      <c r="AC366" s="37"/>
      <c r="AD366" s="37"/>
      <c r="AE366" s="37"/>
      <c r="AT366" s="16" t="s">
        <v>149</v>
      </c>
      <c r="AU366" s="16" t="s">
        <v>79</v>
      </c>
    </row>
    <row r="367" s="13" customFormat="1">
      <c r="A367" s="13"/>
      <c r="B367" s="221"/>
      <c r="C367" s="222"/>
      <c r="D367" s="223" t="s">
        <v>151</v>
      </c>
      <c r="E367" s="224" t="s">
        <v>19</v>
      </c>
      <c r="F367" s="225" t="s">
        <v>566</v>
      </c>
      <c r="G367" s="222"/>
      <c r="H367" s="226">
        <v>74.748000000000005</v>
      </c>
      <c r="I367" s="227"/>
      <c r="J367" s="222"/>
      <c r="K367" s="222"/>
      <c r="L367" s="228"/>
      <c r="M367" s="229"/>
      <c r="N367" s="230"/>
      <c r="O367" s="230"/>
      <c r="P367" s="230"/>
      <c r="Q367" s="230"/>
      <c r="R367" s="230"/>
      <c r="S367" s="230"/>
      <c r="T367" s="231"/>
      <c r="U367" s="13"/>
      <c r="V367" s="13"/>
      <c r="W367" s="13"/>
      <c r="X367" s="13"/>
      <c r="Y367" s="13"/>
      <c r="Z367" s="13"/>
      <c r="AA367" s="13"/>
      <c r="AB367" s="13"/>
      <c r="AC367" s="13"/>
      <c r="AD367" s="13"/>
      <c r="AE367" s="13"/>
      <c r="AT367" s="232" t="s">
        <v>151</v>
      </c>
      <c r="AU367" s="232" t="s">
        <v>79</v>
      </c>
      <c r="AV367" s="13" t="s">
        <v>79</v>
      </c>
      <c r="AW367" s="13" t="s">
        <v>31</v>
      </c>
      <c r="AX367" s="13" t="s">
        <v>69</v>
      </c>
      <c r="AY367" s="232" t="s">
        <v>140</v>
      </c>
    </row>
    <row r="368" s="13" customFormat="1">
      <c r="A368" s="13"/>
      <c r="B368" s="221"/>
      <c r="C368" s="222"/>
      <c r="D368" s="223" t="s">
        <v>151</v>
      </c>
      <c r="E368" s="224" t="s">
        <v>19</v>
      </c>
      <c r="F368" s="225" t="s">
        <v>183</v>
      </c>
      <c r="G368" s="222"/>
      <c r="H368" s="226">
        <v>5.0039999999999996</v>
      </c>
      <c r="I368" s="227"/>
      <c r="J368" s="222"/>
      <c r="K368" s="222"/>
      <c r="L368" s="228"/>
      <c r="M368" s="229"/>
      <c r="N368" s="230"/>
      <c r="O368" s="230"/>
      <c r="P368" s="230"/>
      <c r="Q368" s="230"/>
      <c r="R368" s="230"/>
      <c r="S368" s="230"/>
      <c r="T368" s="231"/>
      <c r="U368" s="13"/>
      <c r="V368" s="13"/>
      <c r="W368" s="13"/>
      <c r="X368" s="13"/>
      <c r="Y368" s="13"/>
      <c r="Z368" s="13"/>
      <c r="AA368" s="13"/>
      <c r="AB368" s="13"/>
      <c r="AC368" s="13"/>
      <c r="AD368" s="13"/>
      <c r="AE368" s="13"/>
      <c r="AT368" s="232" t="s">
        <v>151</v>
      </c>
      <c r="AU368" s="232" t="s">
        <v>79</v>
      </c>
      <c r="AV368" s="13" t="s">
        <v>79</v>
      </c>
      <c r="AW368" s="13" t="s">
        <v>31</v>
      </c>
      <c r="AX368" s="13" t="s">
        <v>69</v>
      </c>
      <c r="AY368" s="232" t="s">
        <v>140</v>
      </c>
    </row>
    <row r="369" s="13" customFormat="1">
      <c r="A369" s="13"/>
      <c r="B369" s="221"/>
      <c r="C369" s="222"/>
      <c r="D369" s="223" t="s">
        <v>151</v>
      </c>
      <c r="E369" s="224" t="s">
        <v>19</v>
      </c>
      <c r="F369" s="225" t="s">
        <v>604</v>
      </c>
      <c r="G369" s="222"/>
      <c r="H369" s="226">
        <v>189.84999999999999</v>
      </c>
      <c r="I369" s="227"/>
      <c r="J369" s="222"/>
      <c r="K369" s="222"/>
      <c r="L369" s="228"/>
      <c r="M369" s="229"/>
      <c r="N369" s="230"/>
      <c r="O369" s="230"/>
      <c r="P369" s="230"/>
      <c r="Q369" s="230"/>
      <c r="R369" s="230"/>
      <c r="S369" s="230"/>
      <c r="T369" s="231"/>
      <c r="U369" s="13"/>
      <c r="V369" s="13"/>
      <c r="W369" s="13"/>
      <c r="X369" s="13"/>
      <c r="Y369" s="13"/>
      <c r="Z369" s="13"/>
      <c r="AA369" s="13"/>
      <c r="AB369" s="13"/>
      <c r="AC369" s="13"/>
      <c r="AD369" s="13"/>
      <c r="AE369" s="13"/>
      <c r="AT369" s="232" t="s">
        <v>151</v>
      </c>
      <c r="AU369" s="232" t="s">
        <v>79</v>
      </c>
      <c r="AV369" s="13" t="s">
        <v>79</v>
      </c>
      <c r="AW369" s="13" t="s">
        <v>31</v>
      </c>
      <c r="AX369" s="13" t="s">
        <v>69</v>
      </c>
      <c r="AY369" s="232" t="s">
        <v>140</v>
      </c>
    </row>
    <row r="370" s="2" customFormat="1" ht="37.8" customHeight="1">
      <c r="A370" s="37"/>
      <c r="B370" s="38"/>
      <c r="C370" s="203" t="s">
        <v>610</v>
      </c>
      <c r="D370" s="245" t="s">
        <v>142</v>
      </c>
      <c r="E370" s="204" t="s">
        <v>611</v>
      </c>
      <c r="F370" s="205" t="s">
        <v>612</v>
      </c>
      <c r="G370" s="206" t="s">
        <v>155</v>
      </c>
      <c r="H370" s="207">
        <v>269.60199999999998</v>
      </c>
      <c r="I370" s="208"/>
      <c r="J370" s="209">
        <f>ROUND(I370*H370,2)</f>
        <v>0</v>
      </c>
      <c r="K370" s="205" t="s">
        <v>146</v>
      </c>
      <c r="L370" s="43"/>
      <c r="M370" s="210" t="s">
        <v>19</v>
      </c>
      <c r="N370" s="211" t="s">
        <v>40</v>
      </c>
      <c r="O370" s="83"/>
      <c r="P370" s="212">
        <f>O370*H370</f>
        <v>0</v>
      </c>
      <c r="Q370" s="212">
        <v>0.00036000000000000002</v>
      </c>
      <c r="R370" s="212">
        <f>Q370*H370</f>
        <v>0.097056719999999999</v>
      </c>
      <c r="S370" s="212">
        <v>0</v>
      </c>
      <c r="T370" s="213">
        <f>S370*H370</f>
        <v>0</v>
      </c>
      <c r="U370" s="37"/>
      <c r="V370" s="37"/>
      <c r="W370" s="37"/>
      <c r="X370" s="37"/>
      <c r="Y370" s="37"/>
      <c r="Z370" s="37"/>
      <c r="AA370" s="37"/>
      <c r="AB370" s="37"/>
      <c r="AC370" s="37"/>
      <c r="AD370" s="37"/>
      <c r="AE370" s="37"/>
      <c r="AR370" s="214" t="s">
        <v>236</v>
      </c>
      <c r="AT370" s="214" t="s">
        <v>142</v>
      </c>
      <c r="AU370" s="214" t="s">
        <v>79</v>
      </c>
      <c r="AY370" s="16" t="s">
        <v>140</v>
      </c>
      <c r="BE370" s="215">
        <f>IF(N370="základní",J370,0)</f>
        <v>0</v>
      </c>
      <c r="BF370" s="215">
        <f>IF(N370="snížená",J370,0)</f>
        <v>0</v>
      </c>
      <c r="BG370" s="215">
        <f>IF(N370="zákl. přenesená",J370,0)</f>
        <v>0</v>
      </c>
      <c r="BH370" s="215">
        <f>IF(N370="sníž. přenesená",J370,0)</f>
        <v>0</v>
      </c>
      <c r="BI370" s="215">
        <f>IF(N370="nulová",J370,0)</f>
        <v>0</v>
      </c>
      <c r="BJ370" s="16" t="s">
        <v>77</v>
      </c>
      <c r="BK370" s="215">
        <f>ROUND(I370*H370,2)</f>
        <v>0</v>
      </c>
      <c r="BL370" s="16" t="s">
        <v>236</v>
      </c>
      <c r="BM370" s="214" t="s">
        <v>613</v>
      </c>
    </row>
    <row r="371" s="2" customFormat="1">
      <c r="A371" s="37"/>
      <c r="B371" s="38"/>
      <c r="C371" s="39"/>
      <c r="D371" s="216" t="s">
        <v>149</v>
      </c>
      <c r="E371" s="39"/>
      <c r="F371" s="217" t="s">
        <v>614</v>
      </c>
      <c r="G371" s="39"/>
      <c r="H371" s="39"/>
      <c r="I371" s="218"/>
      <c r="J371" s="39"/>
      <c r="K371" s="39"/>
      <c r="L371" s="43"/>
      <c r="M371" s="219"/>
      <c r="N371" s="220"/>
      <c r="O371" s="83"/>
      <c r="P371" s="83"/>
      <c r="Q371" s="83"/>
      <c r="R371" s="83"/>
      <c r="S371" s="83"/>
      <c r="T371" s="84"/>
      <c r="U371" s="37"/>
      <c r="V371" s="37"/>
      <c r="W371" s="37"/>
      <c r="X371" s="37"/>
      <c r="Y371" s="37"/>
      <c r="Z371" s="37"/>
      <c r="AA371" s="37"/>
      <c r="AB371" s="37"/>
      <c r="AC371" s="37"/>
      <c r="AD371" s="37"/>
      <c r="AE371" s="37"/>
      <c r="AT371" s="16" t="s">
        <v>149</v>
      </c>
      <c r="AU371" s="16" t="s">
        <v>79</v>
      </c>
    </row>
    <row r="372" s="13" customFormat="1">
      <c r="A372" s="13"/>
      <c r="B372" s="221"/>
      <c r="C372" s="222"/>
      <c r="D372" s="223" t="s">
        <v>151</v>
      </c>
      <c r="E372" s="224" t="s">
        <v>19</v>
      </c>
      <c r="F372" s="225" t="s">
        <v>566</v>
      </c>
      <c r="G372" s="222"/>
      <c r="H372" s="226">
        <v>74.748000000000005</v>
      </c>
      <c r="I372" s="227"/>
      <c r="J372" s="222"/>
      <c r="K372" s="222"/>
      <c r="L372" s="228"/>
      <c r="M372" s="229"/>
      <c r="N372" s="230"/>
      <c r="O372" s="230"/>
      <c r="P372" s="230"/>
      <c r="Q372" s="230"/>
      <c r="R372" s="230"/>
      <c r="S372" s="230"/>
      <c r="T372" s="231"/>
      <c r="U372" s="13"/>
      <c r="V372" s="13"/>
      <c r="W372" s="13"/>
      <c r="X372" s="13"/>
      <c r="Y372" s="13"/>
      <c r="Z372" s="13"/>
      <c r="AA372" s="13"/>
      <c r="AB372" s="13"/>
      <c r="AC372" s="13"/>
      <c r="AD372" s="13"/>
      <c r="AE372" s="13"/>
      <c r="AT372" s="232" t="s">
        <v>151</v>
      </c>
      <c r="AU372" s="232" t="s">
        <v>79</v>
      </c>
      <c r="AV372" s="13" t="s">
        <v>79</v>
      </c>
      <c r="AW372" s="13" t="s">
        <v>31</v>
      </c>
      <c r="AX372" s="13" t="s">
        <v>69</v>
      </c>
      <c r="AY372" s="232" t="s">
        <v>140</v>
      </c>
    </row>
    <row r="373" s="13" customFormat="1">
      <c r="A373" s="13"/>
      <c r="B373" s="221"/>
      <c r="C373" s="222"/>
      <c r="D373" s="223" t="s">
        <v>151</v>
      </c>
      <c r="E373" s="224" t="s">
        <v>19</v>
      </c>
      <c r="F373" s="225" t="s">
        <v>183</v>
      </c>
      <c r="G373" s="222"/>
      <c r="H373" s="226">
        <v>5.0039999999999996</v>
      </c>
      <c r="I373" s="227"/>
      <c r="J373" s="222"/>
      <c r="K373" s="222"/>
      <c r="L373" s="228"/>
      <c r="M373" s="229"/>
      <c r="N373" s="230"/>
      <c r="O373" s="230"/>
      <c r="P373" s="230"/>
      <c r="Q373" s="230"/>
      <c r="R373" s="230"/>
      <c r="S373" s="230"/>
      <c r="T373" s="231"/>
      <c r="U373" s="13"/>
      <c r="V373" s="13"/>
      <c r="W373" s="13"/>
      <c r="X373" s="13"/>
      <c r="Y373" s="13"/>
      <c r="Z373" s="13"/>
      <c r="AA373" s="13"/>
      <c r="AB373" s="13"/>
      <c r="AC373" s="13"/>
      <c r="AD373" s="13"/>
      <c r="AE373" s="13"/>
      <c r="AT373" s="232" t="s">
        <v>151</v>
      </c>
      <c r="AU373" s="232" t="s">
        <v>79</v>
      </c>
      <c r="AV373" s="13" t="s">
        <v>79</v>
      </c>
      <c r="AW373" s="13" t="s">
        <v>31</v>
      </c>
      <c r="AX373" s="13" t="s">
        <v>69</v>
      </c>
      <c r="AY373" s="232" t="s">
        <v>140</v>
      </c>
    </row>
    <row r="374" s="13" customFormat="1">
      <c r="A374" s="13"/>
      <c r="B374" s="221"/>
      <c r="C374" s="222"/>
      <c r="D374" s="223" t="s">
        <v>151</v>
      </c>
      <c r="E374" s="224" t="s">
        <v>19</v>
      </c>
      <c r="F374" s="225" t="s">
        <v>604</v>
      </c>
      <c r="G374" s="222"/>
      <c r="H374" s="226">
        <v>189.84999999999999</v>
      </c>
      <c r="I374" s="227"/>
      <c r="J374" s="222"/>
      <c r="K374" s="222"/>
      <c r="L374" s="228"/>
      <c r="M374" s="229"/>
      <c r="N374" s="230"/>
      <c r="O374" s="230"/>
      <c r="P374" s="230"/>
      <c r="Q374" s="230"/>
      <c r="R374" s="230"/>
      <c r="S374" s="230"/>
      <c r="T374" s="231"/>
      <c r="U374" s="13"/>
      <c r="V374" s="13"/>
      <c r="W374" s="13"/>
      <c r="X374" s="13"/>
      <c r="Y374" s="13"/>
      <c r="Z374" s="13"/>
      <c r="AA374" s="13"/>
      <c r="AB374" s="13"/>
      <c r="AC374" s="13"/>
      <c r="AD374" s="13"/>
      <c r="AE374" s="13"/>
      <c r="AT374" s="232" t="s">
        <v>151</v>
      </c>
      <c r="AU374" s="232" t="s">
        <v>79</v>
      </c>
      <c r="AV374" s="13" t="s">
        <v>79</v>
      </c>
      <c r="AW374" s="13" t="s">
        <v>31</v>
      </c>
      <c r="AX374" s="13" t="s">
        <v>69</v>
      </c>
      <c r="AY374" s="232" t="s">
        <v>140</v>
      </c>
    </row>
    <row r="375" s="12" customFormat="1" ht="25.92" customHeight="1">
      <c r="A375" s="12"/>
      <c r="B375" s="187"/>
      <c r="C375" s="188"/>
      <c r="D375" s="189" t="s">
        <v>68</v>
      </c>
      <c r="E375" s="190" t="s">
        <v>237</v>
      </c>
      <c r="F375" s="190" t="s">
        <v>615</v>
      </c>
      <c r="G375" s="188"/>
      <c r="H375" s="188"/>
      <c r="I375" s="191"/>
      <c r="J375" s="192">
        <f>BK375</f>
        <v>0</v>
      </c>
      <c r="K375" s="188"/>
      <c r="L375" s="193"/>
      <c r="M375" s="194"/>
      <c r="N375" s="195"/>
      <c r="O375" s="195"/>
      <c r="P375" s="196">
        <f>P376</f>
        <v>0</v>
      </c>
      <c r="Q375" s="195"/>
      <c r="R375" s="196">
        <f>R376</f>
        <v>0</v>
      </c>
      <c r="S375" s="195"/>
      <c r="T375" s="197">
        <f>T376</f>
        <v>0</v>
      </c>
      <c r="U375" s="12"/>
      <c r="V375" s="12"/>
      <c r="W375" s="12"/>
      <c r="X375" s="12"/>
      <c r="Y375" s="12"/>
      <c r="Z375" s="12"/>
      <c r="AA375" s="12"/>
      <c r="AB375" s="12"/>
      <c r="AC375" s="12"/>
      <c r="AD375" s="12"/>
      <c r="AE375" s="12"/>
      <c r="AR375" s="198" t="s">
        <v>159</v>
      </c>
      <c r="AT375" s="199" t="s">
        <v>68</v>
      </c>
      <c r="AU375" s="199" t="s">
        <v>69</v>
      </c>
      <c r="AY375" s="198" t="s">
        <v>140</v>
      </c>
      <c r="BK375" s="200">
        <f>BK376</f>
        <v>0</v>
      </c>
    </row>
    <row r="376" s="12" customFormat="1" ht="22.8" customHeight="1">
      <c r="A376" s="12"/>
      <c r="B376" s="187"/>
      <c r="C376" s="188"/>
      <c r="D376" s="189" t="s">
        <v>68</v>
      </c>
      <c r="E376" s="201" t="s">
        <v>616</v>
      </c>
      <c r="F376" s="201" t="s">
        <v>617</v>
      </c>
      <c r="G376" s="188"/>
      <c r="H376" s="188"/>
      <c r="I376" s="191"/>
      <c r="J376" s="202">
        <f>BK376</f>
        <v>0</v>
      </c>
      <c r="K376" s="188"/>
      <c r="L376" s="193"/>
      <c r="M376" s="194"/>
      <c r="N376" s="195"/>
      <c r="O376" s="195"/>
      <c r="P376" s="196">
        <f>SUM(P377:P378)</f>
        <v>0</v>
      </c>
      <c r="Q376" s="195"/>
      <c r="R376" s="196">
        <f>SUM(R377:R378)</f>
        <v>0</v>
      </c>
      <c r="S376" s="195"/>
      <c r="T376" s="197">
        <f>SUM(T377:T378)</f>
        <v>0</v>
      </c>
      <c r="U376" s="12"/>
      <c r="V376" s="12"/>
      <c r="W376" s="12"/>
      <c r="X376" s="12"/>
      <c r="Y376" s="12"/>
      <c r="Z376" s="12"/>
      <c r="AA376" s="12"/>
      <c r="AB376" s="12"/>
      <c r="AC376" s="12"/>
      <c r="AD376" s="12"/>
      <c r="AE376" s="12"/>
      <c r="AR376" s="198" t="s">
        <v>159</v>
      </c>
      <c r="AT376" s="199" t="s">
        <v>68</v>
      </c>
      <c r="AU376" s="199" t="s">
        <v>77</v>
      </c>
      <c r="AY376" s="198" t="s">
        <v>140</v>
      </c>
      <c r="BK376" s="200">
        <f>SUM(BK377:BK378)</f>
        <v>0</v>
      </c>
    </row>
    <row r="377" s="2" customFormat="1" ht="24.15" customHeight="1">
      <c r="A377" s="37"/>
      <c r="B377" s="38"/>
      <c r="C377" s="203" t="s">
        <v>618</v>
      </c>
      <c r="D377" s="203" t="s">
        <v>142</v>
      </c>
      <c r="E377" s="204" t="s">
        <v>619</v>
      </c>
      <c r="F377" s="205" t="s">
        <v>620</v>
      </c>
      <c r="G377" s="206" t="s">
        <v>621</v>
      </c>
      <c r="H377" s="207">
        <v>1</v>
      </c>
      <c r="I377" s="208"/>
      <c r="J377" s="209">
        <f>ROUND(I377*H377,2)</f>
        <v>0</v>
      </c>
      <c r="K377" s="205" t="s">
        <v>19</v>
      </c>
      <c r="L377" s="43"/>
      <c r="M377" s="210" t="s">
        <v>19</v>
      </c>
      <c r="N377" s="211" t="s">
        <v>40</v>
      </c>
      <c r="O377" s="83"/>
      <c r="P377" s="212">
        <f>O377*H377</f>
        <v>0</v>
      </c>
      <c r="Q377" s="212">
        <v>0</v>
      </c>
      <c r="R377" s="212">
        <f>Q377*H377</f>
        <v>0</v>
      </c>
      <c r="S377" s="212">
        <v>0</v>
      </c>
      <c r="T377" s="213">
        <f>S377*H377</f>
        <v>0</v>
      </c>
      <c r="U377" s="37"/>
      <c r="V377" s="37"/>
      <c r="W377" s="37"/>
      <c r="X377" s="37"/>
      <c r="Y377" s="37"/>
      <c r="Z377" s="37"/>
      <c r="AA377" s="37"/>
      <c r="AB377" s="37"/>
      <c r="AC377" s="37"/>
      <c r="AD377" s="37"/>
      <c r="AE377" s="37"/>
      <c r="AR377" s="214" t="s">
        <v>562</v>
      </c>
      <c r="AT377" s="214" t="s">
        <v>142</v>
      </c>
      <c r="AU377" s="214" t="s">
        <v>79</v>
      </c>
      <c r="AY377" s="16" t="s">
        <v>140</v>
      </c>
      <c r="BE377" s="215">
        <f>IF(N377="základní",J377,0)</f>
        <v>0</v>
      </c>
      <c r="BF377" s="215">
        <f>IF(N377="snížená",J377,0)</f>
        <v>0</v>
      </c>
      <c r="BG377" s="215">
        <f>IF(N377="zákl. přenesená",J377,0)</f>
        <v>0</v>
      </c>
      <c r="BH377" s="215">
        <f>IF(N377="sníž. přenesená",J377,0)</f>
        <v>0</v>
      </c>
      <c r="BI377" s="215">
        <f>IF(N377="nulová",J377,0)</f>
        <v>0</v>
      </c>
      <c r="BJ377" s="16" t="s">
        <v>77</v>
      </c>
      <c r="BK377" s="215">
        <f>ROUND(I377*H377,2)</f>
        <v>0</v>
      </c>
      <c r="BL377" s="16" t="s">
        <v>562</v>
      </c>
      <c r="BM377" s="214" t="s">
        <v>622</v>
      </c>
    </row>
    <row r="378" s="2" customFormat="1">
      <c r="A378" s="37"/>
      <c r="B378" s="38"/>
      <c r="C378" s="39"/>
      <c r="D378" s="223" t="s">
        <v>391</v>
      </c>
      <c r="E378" s="39"/>
      <c r="F378" s="243" t="s">
        <v>623</v>
      </c>
      <c r="G378" s="39"/>
      <c r="H378" s="39"/>
      <c r="I378" s="218"/>
      <c r="J378" s="39"/>
      <c r="K378" s="39"/>
      <c r="L378" s="43"/>
      <c r="M378" s="247"/>
      <c r="N378" s="248"/>
      <c r="O378" s="249"/>
      <c r="P378" s="249"/>
      <c r="Q378" s="249"/>
      <c r="R378" s="249"/>
      <c r="S378" s="249"/>
      <c r="T378" s="250"/>
      <c r="U378" s="37"/>
      <c r="V378" s="37"/>
      <c r="W378" s="37"/>
      <c r="X378" s="37"/>
      <c r="Y378" s="37"/>
      <c r="Z378" s="37"/>
      <c r="AA378" s="37"/>
      <c r="AB378" s="37"/>
      <c r="AC378" s="37"/>
      <c r="AD378" s="37"/>
      <c r="AE378" s="37"/>
      <c r="AT378" s="16" t="s">
        <v>391</v>
      </c>
      <c r="AU378" s="16" t="s">
        <v>79</v>
      </c>
    </row>
    <row r="379" s="2" customFormat="1" ht="6.96" customHeight="1">
      <c r="A379" s="37"/>
      <c r="B379" s="58"/>
      <c r="C379" s="59"/>
      <c r="D379" s="59"/>
      <c r="E379" s="59"/>
      <c r="F379" s="59"/>
      <c r="G379" s="59"/>
      <c r="H379" s="59"/>
      <c r="I379" s="59"/>
      <c r="J379" s="59"/>
      <c r="K379" s="59"/>
      <c r="L379" s="43"/>
      <c r="M379" s="37"/>
      <c r="O379" s="37"/>
      <c r="P379" s="37"/>
      <c r="Q379" s="37"/>
      <c r="R379" s="37"/>
      <c r="S379" s="37"/>
      <c r="T379" s="37"/>
      <c r="U379" s="37"/>
      <c r="V379" s="37"/>
      <c r="W379" s="37"/>
      <c r="X379" s="37"/>
      <c r="Y379" s="37"/>
      <c r="Z379" s="37"/>
      <c r="AA379" s="37"/>
      <c r="AB379" s="37"/>
      <c r="AC379" s="37"/>
      <c r="AD379" s="37"/>
      <c r="AE379" s="37"/>
    </row>
  </sheetData>
  <sheetProtection sheet="1" autoFilter="0" formatColumns="0" formatRows="0" objects="1" scenarios="1" spinCount="100000" saltValue="jSYDz9gH6IWzCvgOmwHs7e+GjV/pEcHgSSnM5qvpE8xhjJnb3G3Chp12jNJXhuXDJcO61lKLKEsO3PAKiaY/tA==" hashValue="4PkZicf0iHUtueyYvX6UtD4oPdSvzhGANzCM565F4dxvbJ+cAxAGyJNe/+BIvf25RdsXz2vX6QICbPcSZtzEKQ==" algorithmName="SHA-512" password="CC35"/>
  <autoFilter ref="C95:K378"/>
  <mergeCells count="9">
    <mergeCell ref="E7:H7"/>
    <mergeCell ref="E9:H9"/>
    <mergeCell ref="E18:H18"/>
    <mergeCell ref="E27:H27"/>
    <mergeCell ref="E48:H48"/>
    <mergeCell ref="E50:H50"/>
    <mergeCell ref="E86:H86"/>
    <mergeCell ref="E88:H88"/>
    <mergeCell ref="L2:V2"/>
  </mergeCells>
  <hyperlinks>
    <hyperlink ref="F100" r:id="rId1" display="https://podminky.urs.cz/item/CS_URS_2021_02/273321511"/>
    <hyperlink ref="F103" r:id="rId2" display="https://podminky.urs.cz/item/CS_URS_2021_02/273351121"/>
    <hyperlink ref="F106" r:id="rId3" display="https://podminky.urs.cz/item/CS_URS_2021_02/273351122"/>
    <hyperlink ref="F108" r:id="rId4" display="https://podminky.urs.cz/item/CS_URS_2021_02/273361821"/>
    <hyperlink ref="F112" r:id="rId5" display="https://podminky.urs.cz/item/CS_URS_2021_02/311321814"/>
    <hyperlink ref="F115" r:id="rId6" display="https://podminky.urs.cz/item/CS_URS_2021_02/311351121"/>
    <hyperlink ref="F119" r:id="rId7" display="https://podminky.urs.cz/item/CS_URS_2021_02/311351122"/>
    <hyperlink ref="F121" r:id="rId8" display="https://podminky.urs.cz/item/CS_URS_2021_02/311351911"/>
    <hyperlink ref="F125" r:id="rId9" display="https://podminky.urs.cz/item/CS_URS_2021_02/311361821"/>
    <hyperlink ref="F128" r:id="rId10" display="https://podminky.urs.cz/item/CS_URS_2021_02/311362021"/>
    <hyperlink ref="F131" r:id="rId11" display="https://podminky.urs.cz/item/CS_URS_2021_02/346244821"/>
    <hyperlink ref="F135" r:id="rId12" display="https://podminky.urs.cz/item/CS_URS_2021_02/411321414"/>
    <hyperlink ref="F138" r:id="rId13" display="https://podminky.urs.cz/item/CS_URS_2021_02/411351011"/>
    <hyperlink ref="F141" r:id="rId14" display="https://podminky.urs.cz/item/CS_URS_2021_02/411351012"/>
    <hyperlink ref="F143" r:id="rId15" display="https://podminky.urs.cz/item/CS_URS_2021_02/413941121"/>
    <hyperlink ref="F148" r:id="rId16" display="https://podminky.urs.cz/item/CS_URS_2021_02/430321414"/>
    <hyperlink ref="F163" r:id="rId17" display="https://podminky.urs.cz/item/CS_URS_2021_02/430361821"/>
    <hyperlink ref="F169" r:id="rId18" display="https://podminky.urs.cz/item/CS_URS_2021_02/430362021"/>
    <hyperlink ref="F173" r:id="rId19" display="https://podminky.urs.cz/item/CS_URS_2021_02/431351121"/>
    <hyperlink ref="F187" r:id="rId20" display="https://podminky.urs.cz/item/CS_URS_2021_02/431351122"/>
    <hyperlink ref="F189" r:id="rId21" display="https://podminky.urs.cz/item/CS_URS_2021_02/434351141"/>
    <hyperlink ref="F197" r:id="rId22" display="https://podminky.urs.cz/item/CS_URS_2021_02/434351142"/>
    <hyperlink ref="F200" r:id="rId23" display="https://podminky.urs.cz/item/CS_URS_2021_02/611131111"/>
    <hyperlink ref="F202" r:id="rId24" display="https://podminky.urs.cz/item/CS_URS_2021_02/611321121"/>
    <hyperlink ref="F216" r:id="rId25" display="https://podminky.urs.cz/item/CS_URS_2021_02/612131111"/>
    <hyperlink ref="F218" r:id="rId26" display="https://podminky.urs.cz/item/CS_URS_2021_02/617321121"/>
    <hyperlink ref="F221" r:id="rId27" display="https://podminky.urs.cz/item/CS_URS_2021_02/631311114"/>
    <hyperlink ref="F224" r:id="rId28" display="https://podminky.urs.cz/item/CS_URS_2021_02/631311124"/>
    <hyperlink ref="F227" r:id="rId29" display="https://podminky.urs.cz/item/CS_URS_2021_02/632451022"/>
    <hyperlink ref="F230" r:id="rId30" display="https://podminky.urs.cz/item/CS_URS_2021_02/632451032"/>
    <hyperlink ref="F240" r:id="rId31" display="https://podminky.urs.cz/item/CS_URS_2021_02/949101111"/>
    <hyperlink ref="F243" r:id="rId32" display="https://podminky.urs.cz/item/CS_URS_2021_02/949101112"/>
    <hyperlink ref="F246" r:id="rId33" display="https://podminky.urs.cz/item/CS_URS_2021_02/949311111"/>
    <hyperlink ref="F249" r:id="rId34" display="https://podminky.urs.cz/item/CS_URS_2021_02/949311211"/>
    <hyperlink ref="F253" r:id="rId35" display="https://podminky.urs.cz/item/CS_URS_2021_02/949311811"/>
    <hyperlink ref="F257" r:id="rId36" display="https://podminky.urs.cz/item/CS_URS_2021_02/962032231"/>
    <hyperlink ref="F260" r:id="rId37" display="https://podminky.urs.cz/item/CS_URS_2021_02/963051113"/>
    <hyperlink ref="F270" r:id="rId38" display="https://podminky.urs.cz/item/CS_URS_2021_02/973031344"/>
    <hyperlink ref="F273" r:id="rId39" display="https://podminky.urs.cz/item/CS_URS_2021_02/974031164"/>
    <hyperlink ref="F276" r:id="rId40" display="https://podminky.urs.cz/item/CS_URS_2021_02/767161824"/>
    <hyperlink ref="F280" r:id="rId41" display="https://podminky.urs.cz/item/CS_URS_2021_02/997013153"/>
    <hyperlink ref="F282" r:id="rId42" display="https://podminky.urs.cz/item/CS_URS_2021_02/997013501"/>
    <hyperlink ref="F284" r:id="rId43" display="https://podminky.urs.cz/item/CS_URS_2021_02/997013509"/>
    <hyperlink ref="F288" r:id="rId44" display="https://podminky.urs.cz/item/CS_URS_2021_02/997013862"/>
    <hyperlink ref="F290" r:id="rId45" display="https://podminky.urs.cz/item/CS_URS_2021_02/997013863"/>
    <hyperlink ref="F294" r:id="rId46" display="https://podminky.urs.cz/item/CS_URS_2021_02/998018002"/>
    <hyperlink ref="F298" r:id="rId47" display="https://podminky.urs.cz/item/CS_URS_2021_02/711111001"/>
    <hyperlink ref="F303" r:id="rId48" display="https://podminky.urs.cz/item/CS_URS_2021_02/711112001"/>
    <hyperlink ref="F308" r:id="rId49" display="https://podminky.urs.cz/item/CS_URS_2021_02/711141559"/>
    <hyperlink ref="F313" r:id="rId50" display="https://podminky.urs.cz/item/CS_URS_2021_02/711142559"/>
    <hyperlink ref="F318" r:id="rId51" display="https://podminky.urs.cz/item/CS_URS_2021_02/998711202"/>
    <hyperlink ref="F321" r:id="rId52" display="https://podminky.urs.cz/item/CS_URS_2021_02/766211200"/>
    <hyperlink ref="F325" r:id="rId53" display="https://podminky.urs.cz/item/CS_URS_2021_02/998766202"/>
    <hyperlink ref="F328" r:id="rId54" display="https://podminky.urs.cz/item/CS_URS_2021_02/767163121"/>
    <hyperlink ref="F341" r:id="rId55" display="https://podminky.urs.cz/item/CS_URS_2021_02/998767202"/>
    <hyperlink ref="F344" r:id="rId56" display="https://podminky.urs.cz/item/CS_URS_2021_02/777111101"/>
    <hyperlink ref="F349" r:id="rId57" display="https://podminky.urs.cz/item/CS_URS_2021_02/777111111"/>
    <hyperlink ref="F358" r:id="rId58" display="https://podminky.urs.cz/item/CS_URS_2021_02/998777202"/>
    <hyperlink ref="F361" r:id="rId59" display="https://podminky.urs.cz/item/CS_URS_2021_02/783801403"/>
    <hyperlink ref="F366" r:id="rId60" display="https://podminky.urs.cz/item/CS_URS_2021_02/783823133"/>
    <hyperlink ref="F371" r:id="rId61" display="https://podminky.urs.cz/item/CS_URS_2021_02/783827123"/>
  </hyperlinks>
  <pageMargins left="0.39375" right="0.39375" top="0.39375" bottom="0.39375" header="0" footer="0"/>
  <pageSetup paperSize="9" orientation="portrait" blackAndWhite="1" fitToHeight="100"/>
  <headerFooter>
    <oddFooter>&amp;CStrana &amp;P z &amp;N</oddFooter>
  </headerFooter>
  <drawing r:id="rId62"/>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82</v>
      </c>
    </row>
    <row r="3" s="1" customFormat="1" ht="6.96" customHeight="1">
      <c r="B3" s="127"/>
      <c r="C3" s="128"/>
      <c r="D3" s="128"/>
      <c r="E3" s="128"/>
      <c r="F3" s="128"/>
      <c r="G3" s="128"/>
      <c r="H3" s="128"/>
      <c r="I3" s="128"/>
      <c r="J3" s="128"/>
      <c r="K3" s="128"/>
      <c r="L3" s="19"/>
      <c r="AT3" s="16" t="s">
        <v>79</v>
      </c>
    </row>
    <row r="4" s="1" customFormat="1" ht="24.96" customHeight="1">
      <c r="B4" s="19"/>
      <c r="D4" s="129" t="s">
        <v>101</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Stavební úpravy Zahradního domu Teplice</v>
      </c>
      <c r="F7" s="131"/>
      <c r="G7" s="131"/>
      <c r="H7" s="131"/>
      <c r="L7" s="19"/>
    </row>
    <row r="8" s="2" customFormat="1" ht="12" customHeight="1">
      <c r="A8" s="37"/>
      <c r="B8" s="43"/>
      <c r="C8" s="37"/>
      <c r="D8" s="131" t="s">
        <v>102</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624</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22. 10. 2021</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ROUND(J91,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ROUND((SUM(BE91:BE191)),  2)</f>
        <v>0</v>
      </c>
      <c r="G33" s="37"/>
      <c r="H33" s="37"/>
      <c r="I33" s="147">
        <v>0.20999999999999999</v>
      </c>
      <c r="J33" s="146">
        <f>ROUND(((SUM(BE91:BE191))*I33),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ROUND((SUM(BF91:BF191)),  2)</f>
        <v>0</v>
      </c>
      <c r="G34" s="37"/>
      <c r="H34" s="37"/>
      <c r="I34" s="147">
        <v>0.14999999999999999</v>
      </c>
      <c r="J34" s="146">
        <f>ROUND(((SUM(BF91:BF191))*I34),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ROUND((SUM(BG91:BG191)),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ROUND((SUM(BH91:BH191)),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ROUND((SUM(BI91:BI191)),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104</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Stavební úpravy Zahradního domu Teplice</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102</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SO102 - Bezbariérové vstupní rampy</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22. 10. 2021</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105</v>
      </c>
      <c r="D57" s="161"/>
      <c r="E57" s="161"/>
      <c r="F57" s="161"/>
      <c r="G57" s="161"/>
      <c r="H57" s="161"/>
      <c r="I57" s="161"/>
      <c r="J57" s="162" t="s">
        <v>106</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J91</f>
        <v>0</v>
      </c>
      <c r="K59" s="39"/>
      <c r="L59" s="133"/>
      <c r="S59" s="37"/>
      <c r="T59" s="37"/>
      <c r="U59" s="37"/>
      <c r="V59" s="37"/>
      <c r="W59" s="37"/>
      <c r="X59" s="37"/>
      <c r="Y59" s="37"/>
      <c r="Z59" s="37"/>
      <c r="AA59" s="37"/>
      <c r="AB59" s="37"/>
      <c r="AC59" s="37"/>
      <c r="AD59" s="37"/>
      <c r="AE59" s="37"/>
      <c r="AU59" s="16" t="s">
        <v>107</v>
      </c>
    </row>
    <row r="60" s="9" customFormat="1" ht="24.96" customHeight="1">
      <c r="A60" s="9"/>
      <c r="B60" s="164"/>
      <c r="C60" s="165"/>
      <c r="D60" s="166" t="s">
        <v>108</v>
      </c>
      <c r="E60" s="167"/>
      <c r="F60" s="167"/>
      <c r="G60" s="167"/>
      <c r="H60" s="167"/>
      <c r="I60" s="167"/>
      <c r="J60" s="168">
        <f>J92</f>
        <v>0</v>
      </c>
      <c r="K60" s="165"/>
      <c r="L60" s="169"/>
      <c r="S60" s="9"/>
      <c r="T60" s="9"/>
      <c r="U60" s="9"/>
      <c r="V60" s="9"/>
      <c r="W60" s="9"/>
      <c r="X60" s="9"/>
      <c r="Y60" s="9"/>
      <c r="Z60" s="9"/>
      <c r="AA60" s="9"/>
      <c r="AB60" s="9"/>
      <c r="AC60" s="9"/>
      <c r="AD60" s="9"/>
      <c r="AE60" s="9"/>
    </row>
    <row r="61" s="10" customFormat="1" ht="19.92" customHeight="1">
      <c r="A61" s="10"/>
      <c r="B61" s="170"/>
      <c r="C61" s="171"/>
      <c r="D61" s="172" t="s">
        <v>625</v>
      </c>
      <c r="E61" s="173"/>
      <c r="F61" s="173"/>
      <c r="G61" s="173"/>
      <c r="H61" s="173"/>
      <c r="I61" s="173"/>
      <c r="J61" s="174">
        <f>J93</f>
        <v>0</v>
      </c>
      <c r="K61" s="171"/>
      <c r="L61" s="175"/>
      <c r="S61" s="10"/>
      <c r="T61" s="10"/>
      <c r="U61" s="10"/>
      <c r="V61" s="10"/>
      <c r="W61" s="10"/>
      <c r="X61" s="10"/>
      <c r="Y61" s="10"/>
      <c r="Z61" s="10"/>
      <c r="AA61" s="10"/>
      <c r="AB61" s="10"/>
      <c r="AC61" s="10"/>
      <c r="AD61" s="10"/>
      <c r="AE61" s="10"/>
    </row>
    <row r="62" s="10" customFormat="1" ht="19.92" customHeight="1">
      <c r="A62" s="10"/>
      <c r="B62" s="170"/>
      <c r="C62" s="171"/>
      <c r="D62" s="172" t="s">
        <v>109</v>
      </c>
      <c r="E62" s="173"/>
      <c r="F62" s="173"/>
      <c r="G62" s="173"/>
      <c r="H62" s="173"/>
      <c r="I62" s="173"/>
      <c r="J62" s="174">
        <f>J105</f>
        <v>0</v>
      </c>
      <c r="K62" s="171"/>
      <c r="L62" s="175"/>
      <c r="S62" s="10"/>
      <c r="T62" s="10"/>
      <c r="U62" s="10"/>
      <c r="V62" s="10"/>
      <c r="W62" s="10"/>
      <c r="X62" s="10"/>
      <c r="Y62" s="10"/>
      <c r="Z62" s="10"/>
      <c r="AA62" s="10"/>
      <c r="AB62" s="10"/>
      <c r="AC62" s="10"/>
      <c r="AD62" s="10"/>
      <c r="AE62" s="10"/>
    </row>
    <row r="63" s="10" customFormat="1" ht="19.92" customHeight="1">
      <c r="A63" s="10"/>
      <c r="B63" s="170"/>
      <c r="C63" s="171"/>
      <c r="D63" s="172" t="s">
        <v>111</v>
      </c>
      <c r="E63" s="173"/>
      <c r="F63" s="173"/>
      <c r="G63" s="173"/>
      <c r="H63" s="173"/>
      <c r="I63" s="173"/>
      <c r="J63" s="174">
        <f>J113</f>
        <v>0</v>
      </c>
      <c r="K63" s="171"/>
      <c r="L63" s="175"/>
      <c r="S63" s="10"/>
      <c r="T63" s="10"/>
      <c r="U63" s="10"/>
      <c r="V63" s="10"/>
      <c r="W63" s="10"/>
      <c r="X63" s="10"/>
      <c r="Y63" s="10"/>
      <c r="Z63" s="10"/>
      <c r="AA63" s="10"/>
      <c r="AB63" s="10"/>
      <c r="AC63" s="10"/>
      <c r="AD63" s="10"/>
      <c r="AE63" s="10"/>
    </row>
    <row r="64" s="10" customFormat="1" ht="19.92" customHeight="1">
      <c r="A64" s="10"/>
      <c r="B64" s="170"/>
      <c r="C64" s="171"/>
      <c r="D64" s="172" t="s">
        <v>112</v>
      </c>
      <c r="E64" s="173"/>
      <c r="F64" s="173"/>
      <c r="G64" s="173"/>
      <c r="H64" s="173"/>
      <c r="I64" s="173"/>
      <c r="J64" s="174">
        <f>J117</f>
        <v>0</v>
      </c>
      <c r="K64" s="171"/>
      <c r="L64" s="175"/>
      <c r="S64" s="10"/>
      <c r="T64" s="10"/>
      <c r="U64" s="10"/>
      <c r="V64" s="10"/>
      <c r="W64" s="10"/>
      <c r="X64" s="10"/>
      <c r="Y64" s="10"/>
      <c r="Z64" s="10"/>
      <c r="AA64" s="10"/>
      <c r="AB64" s="10"/>
      <c r="AC64" s="10"/>
      <c r="AD64" s="10"/>
      <c r="AE64" s="10"/>
    </row>
    <row r="65" s="10" customFormat="1" ht="19.92" customHeight="1">
      <c r="A65" s="10"/>
      <c r="B65" s="170"/>
      <c r="C65" s="171"/>
      <c r="D65" s="172" t="s">
        <v>626</v>
      </c>
      <c r="E65" s="173"/>
      <c r="F65" s="173"/>
      <c r="G65" s="173"/>
      <c r="H65" s="173"/>
      <c r="I65" s="173"/>
      <c r="J65" s="174">
        <f>J132</f>
        <v>0</v>
      </c>
      <c r="K65" s="171"/>
      <c r="L65" s="175"/>
      <c r="S65" s="10"/>
      <c r="T65" s="10"/>
      <c r="U65" s="10"/>
      <c r="V65" s="10"/>
      <c r="W65" s="10"/>
      <c r="X65" s="10"/>
      <c r="Y65" s="10"/>
      <c r="Z65" s="10"/>
      <c r="AA65" s="10"/>
      <c r="AB65" s="10"/>
      <c r="AC65" s="10"/>
      <c r="AD65" s="10"/>
      <c r="AE65" s="10"/>
    </row>
    <row r="66" s="10" customFormat="1" ht="19.92" customHeight="1">
      <c r="A66" s="10"/>
      <c r="B66" s="170"/>
      <c r="C66" s="171"/>
      <c r="D66" s="172" t="s">
        <v>115</v>
      </c>
      <c r="E66" s="173"/>
      <c r="F66" s="173"/>
      <c r="G66" s="173"/>
      <c r="H66" s="173"/>
      <c r="I66" s="173"/>
      <c r="J66" s="174">
        <f>J147</f>
        <v>0</v>
      </c>
      <c r="K66" s="171"/>
      <c r="L66" s="175"/>
      <c r="S66" s="10"/>
      <c r="T66" s="10"/>
      <c r="U66" s="10"/>
      <c r="V66" s="10"/>
      <c r="W66" s="10"/>
      <c r="X66" s="10"/>
      <c r="Y66" s="10"/>
      <c r="Z66" s="10"/>
      <c r="AA66" s="10"/>
      <c r="AB66" s="10"/>
      <c r="AC66" s="10"/>
      <c r="AD66" s="10"/>
      <c r="AE66" s="10"/>
    </row>
    <row r="67" s="9" customFormat="1" ht="24.96" customHeight="1">
      <c r="A67" s="9"/>
      <c r="B67" s="164"/>
      <c r="C67" s="165"/>
      <c r="D67" s="166" t="s">
        <v>117</v>
      </c>
      <c r="E67" s="167"/>
      <c r="F67" s="167"/>
      <c r="G67" s="167"/>
      <c r="H67" s="167"/>
      <c r="I67" s="167"/>
      <c r="J67" s="168">
        <f>J154</f>
        <v>0</v>
      </c>
      <c r="K67" s="165"/>
      <c r="L67" s="169"/>
      <c r="S67" s="9"/>
      <c r="T67" s="9"/>
      <c r="U67" s="9"/>
      <c r="V67" s="9"/>
      <c r="W67" s="9"/>
      <c r="X67" s="9"/>
      <c r="Y67" s="9"/>
      <c r="Z67" s="9"/>
      <c r="AA67" s="9"/>
      <c r="AB67" s="9"/>
      <c r="AC67" s="9"/>
      <c r="AD67" s="9"/>
      <c r="AE67" s="9"/>
    </row>
    <row r="68" s="10" customFormat="1" ht="19.92" customHeight="1">
      <c r="A68" s="10"/>
      <c r="B68" s="170"/>
      <c r="C68" s="171"/>
      <c r="D68" s="172" t="s">
        <v>120</v>
      </c>
      <c r="E68" s="173"/>
      <c r="F68" s="173"/>
      <c r="G68" s="173"/>
      <c r="H68" s="173"/>
      <c r="I68" s="173"/>
      <c r="J68" s="174">
        <f>J155</f>
        <v>0</v>
      </c>
      <c r="K68" s="171"/>
      <c r="L68" s="175"/>
      <c r="S68" s="10"/>
      <c r="T68" s="10"/>
      <c r="U68" s="10"/>
      <c r="V68" s="10"/>
      <c r="W68" s="10"/>
      <c r="X68" s="10"/>
      <c r="Y68" s="10"/>
      <c r="Z68" s="10"/>
      <c r="AA68" s="10"/>
      <c r="AB68" s="10"/>
      <c r="AC68" s="10"/>
      <c r="AD68" s="10"/>
      <c r="AE68" s="10"/>
    </row>
    <row r="69" s="10" customFormat="1" ht="19.92" customHeight="1">
      <c r="A69" s="10"/>
      <c r="B69" s="170"/>
      <c r="C69" s="171"/>
      <c r="D69" s="172" t="s">
        <v>627</v>
      </c>
      <c r="E69" s="173"/>
      <c r="F69" s="173"/>
      <c r="G69" s="173"/>
      <c r="H69" s="173"/>
      <c r="I69" s="173"/>
      <c r="J69" s="174">
        <f>J163</f>
        <v>0</v>
      </c>
      <c r="K69" s="171"/>
      <c r="L69" s="175"/>
      <c r="S69" s="10"/>
      <c r="T69" s="10"/>
      <c r="U69" s="10"/>
      <c r="V69" s="10"/>
      <c r="W69" s="10"/>
      <c r="X69" s="10"/>
      <c r="Y69" s="10"/>
      <c r="Z69" s="10"/>
      <c r="AA69" s="10"/>
      <c r="AB69" s="10"/>
      <c r="AC69" s="10"/>
      <c r="AD69" s="10"/>
      <c r="AE69" s="10"/>
    </row>
    <row r="70" s="10" customFormat="1" ht="19.92" customHeight="1">
      <c r="A70" s="10"/>
      <c r="B70" s="170"/>
      <c r="C70" s="171"/>
      <c r="D70" s="172" t="s">
        <v>628</v>
      </c>
      <c r="E70" s="173"/>
      <c r="F70" s="173"/>
      <c r="G70" s="173"/>
      <c r="H70" s="173"/>
      <c r="I70" s="173"/>
      <c r="J70" s="174">
        <f>J171</f>
        <v>0</v>
      </c>
      <c r="K70" s="171"/>
      <c r="L70" s="175"/>
      <c r="S70" s="10"/>
      <c r="T70" s="10"/>
      <c r="U70" s="10"/>
      <c r="V70" s="10"/>
      <c r="W70" s="10"/>
      <c r="X70" s="10"/>
      <c r="Y70" s="10"/>
      <c r="Z70" s="10"/>
      <c r="AA70" s="10"/>
      <c r="AB70" s="10"/>
      <c r="AC70" s="10"/>
      <c r="AD70" s="10"/>
      <c r="AE70" s="10"/>
    </row>
    <row r="71" s="9" customFormat="1" ht="24.96" customHeight="1">
      <c r="A71" s="9"/>
      <c r="B71" s="164"/>
      <c r="C71" s="165"/>
      <c r="D71" s="166" t="s">
        <v>629</v>
      </c>
      <c r="E71" s="167"/>
      <c r="F71" s="167"/>
      <c r="G71" s="167"/>
      <c r="H71" s="167"/>
      <c r="I71" s="167"/>
      <c r="J71" s="168">
        <f>J185</f>
        <v>0</v>
      </c>
      <c r="K71" s="165"/>
      <c r="L71" s="169"/>
      <c r="S71" s="9"/>
      <c r="T71" s="9"/>
      <c r="U71" s="9"/>
      <c r="V71" s="9"/>
      <c r="W71" s="9"/>
      <c r="X71" s="9"/>
      <c r="Y71" s="9"/>
      <c r="Z71" s="9"/>
      <c r="AA71" s="9"/>
      <c r="AB71" s="9"/>
      <c r="AC71" s="9"/>
      <c r="AD71" s="9"/>
      <c r="AE71" s="9"/>
    </row>
    <row r="72" s="2" customFormat="1" ht="21.84"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6.96" customHeight="1">
      <c r="A73" s="37"/>
      <c r="B73" s="58"/>
      <c r="C73" s="59"/>
      <c r="D73" s="59"/>
      <c r="E73" s="59"/>
      <c r="F73" s="59"/>
      <c r="G73" s="59"/>
      <c r="H73" s="59"/>
      <c r="I73" s="59"/>
      <c r="J73" s="59"/>
      <c r="K73" s="59"/>
      <c r="L73" s="133"/>
      <c r="S73" s="37"/>
      <c r="T73" s="37"/>
      <c r="U73" s="37"/>
      <c r="V73" s="37"/>
      <c r="W73" s="37"/>
      <c r="X73" s="37"/>
      <c r="Y73" s="37"/>
      <c r="Z73" s="37"/>
      <c r="AA73" s="37"/>
      <c r="AB73" s="37"/>
      <c r="AC73" s="37"/>
      <c r="AD73" s="37"/>
      <c r="AE73" s="37"/>
    </row>
    <row r="77" s="2" customFormat="1" ht="6.96" customHeight="1">
      <c r="A77" s="37"/>
      <c r="B77" s="60"/>
      <c r="C77" s="61"/>
      <c r="D77" s="61"/>
      <c r="E77" s="61"/>
      <c r="F77" s="61"/>
      <c r="G77" s="61"/>
      <c r="H77" s="61"/>
      <c r="I77" s="61"/>
      <c r="J77" s="61"/>
      <c r="K77" s="61"/>
      <c r="L77" s="133"/>
      <c r="S77" s="37"/>
      <c r="T77" s="37"/>
      <c r="U77" s="37"/>
      <c r="V77" s="37"/>
      <c r="W77" s="37"/>
      <c r="X77" s="37"/>
      <c r="Y77" s="37"/>
      <c r="Z77" s="37"/>
      <c r="AA77" s="37"/>
      <c r="AB77" s="37"/>
      <c r="AC77" s="37"/>
      <c r="AD77" s="37"/>
      <c r="AE77" s="37"/>
    </row>
    <row r="78" s="2" customFormat="1" ht="24.96" customHeight="1">
      <c r="A78" s="37"/>
      <c r="B78" s="38"/>
      <c r="C78" s="22" t="s">
        <v>125</v>
      </c>
      <c r="D78" s="39"/>
      <c r="E78" s="39"/>
      <c r="F78" s="39"/>
      <c r="G78" s="39"/>
      <c r="H78" s="39"/>
      <c r="I78" s="39"/>
      <c r="J78" s="39"/>
      <c r="K78" s="39"/>
      <c r="L78" s="133"/>
      <c r="S78" s="37"/>
      <c r="T78" s="37"/>
      <c r="U78" s="37"/>
      <c r="V78" s="37"/>
      <c r="W78" s="37"/>
      <c r="X78" s="37"/>
      <c r="Y78" s="37"/>
      <c r="Z78" s="37"/>
      <c r="AA78" s="37"/>
      <c r="AB78" s="37"/>
      <c r="AC78" s="37"/>
      <c r="AD78" s="37"/>
      <c r="AE78" s="37"/>
    </row>
    <row r="79" s="2" customFormat="1" ht="6.96" customHeight="1">
      <c r="A79" s="37"/>
      <c r="B79" s="38"/>
      <c r="C79" s="39"/>
      <c r="D79" s="39"/>
      <c r="E79" s="39"/>
      <c r="F79" s="39"/>
      <c r="G79" s="39"/>
      <c r="H79" s="39"/>
      <c r="I79" s="39"/>
      <c r="J79" s="39"/>
      <c r="K79" s="39"/>
      <c r="L79" s="133"/>
      <c r="S79" s="37"/>
      <c r="T79" s="37"/>
      <c r="U79" s="37"/>
      <c r="V79" s="37"/>
      <c r="W79" s="37"/>
      <c r="X79" s="37"/>
      <c r="Y79" s="37"/>
      <c r="Z79" s="37"/>
      <c r="AA79" s="37"/>
      <c r="AB79" s="37"/>
      <c r="AC79" s="37"/>
      <c r="AD79" s="37"/>
      <c r="AE79" s="37"/>
    </row>
    <row r="80" s="2" customFormat="1" ht="12" customHeight="1">
      <c r="A80" s="37"/>
      <c r="B80" s="38"/>
      <c r="C80" s="31" t="s">
        <v>16</v>
      </c>
      <c r="D80" s="39"/>
      <c r="E80" s="39"/>
      <c r="F80" s="39"/>
      <c r="G80" s="39"/>
      <c r="H80" s="39"/>
      <c r="I80" s="39"/>
      <c r="J80" s="39"/>
      <c r="K80" s="39"/>
      <c r="L80" s="133"/>
      <c r="S80" s="37"/>
      <c r="T80" s="37"/>
      <c r="U80" s="37"/>
      <c r="V80" s="37"/>
      <c r="W80" s="37"/>
      <c r="X80" s="37"/>
      <c r="Y80" s="37"/>
      <c r="Z80" s="37"/>
      <c r="AA80" s="37"/>
      <c r="AB80" s="37"/>
      <c r="AC80" s="37"/>
      <c r="AD80" s="37"/>
      <c r="AE80" s="37"/>
    </row>
    <row r="81" s="2" customFormat="1" ht="16.5" customHeight="1">
      <c r="A81" s="37"/>
      <c r="B81" s="38"/>
      <c r="C81" s="39"/>
      <c r="D81" s="39"/>
      <c r="E81" s="159" t="str">
        <f>E7</f>
        <v>Stavební úpravy Zahradního domu Teplice</v>
      </c>
      <c r="F81" s="31"/>
      <c r="G81" s="31"/>
      <c r="H81" s="31"/>
      <c r="I81" s="39"/>
      <c r="J81" s="39"/>
      <c r="K81" s="39"/>
      <c r="L81" s="133"/>
      <c r="S81" s="37"/>
      <c r="T81" s="37"/>
      <c r="U81" s="37"/>
      <c r="V81" s="37"/>
      <c r="W81" s="37"/>
      <c r="X81" s="37"/>
      <c r="Y81" s="37"/>
      <c r="Z81" s="37"/>
      <c r="AA81" s="37"/>
      <c r="AB81" s="37"/>
      <c r="AC81" s="37"/>
      <c r="AD81" s="37"/>
      <c r="AE81" s="37"/>
    </row>
    <row r="82" s="2" customFormat="1" ht="12" customHeight="1">
      <c r="A82" s="37"/>
      <c r="B82" s="38"/>
      <c r="C82" s="31" t="s">
        <v>102</v>
      </c>
      <c r="D82" s="39"/>
      <c r="E82" s="39"/>
      <c r="F82" s="39"/>
      <c r="G82" s="39"/>
      <c r="H82" s="39"/>
      <c r="I82" s="39"/>
      <c r="J82" s="39"/>
      <c r="K82" s="39"/>
      <c r="L82" s="133"/>
      <c r="S82" s="37"/>
      <c r="T82" s="37"/>
      <c r="U82" s="37"/>
      <c r="V82" s="37"/>
      <c r="W82" s="37"/>
      <c r="X82" s="37"/>
      <c r="Y82" s="37"/>
      <c r="Z82" s="37"/>
      <c r="AA82" s="37"/>
      <c r="AB82" s="37"/>
      <c r="AC82" s="37"/>
      <c r="AD82" s="37"/>
      <c r="AE82" s="37"/>
    </row>
    <row r="83" s="2" customFormat="1" ht="16.5" customHeight="1">
      <c r="A83" s="37"/>
      <c r="B83" s="38"/>
      <c r="C83" s="39"/>
      <c r="D83" s="39"/>
      <c r="E83" s="68" t="str">
        <f>E9</f>
        <v>SO102 - Bezbariérové vstupní rampy</v>
      </c>
      <c r="F83" s="39"/>
      <c r="G83" s="39"/>
      <c r="H83" s="39"/>
      <c r="I83" s="39"/>
      <c r="J83" s="39"/>
      <c r="K83" s="39"/>
      <c r="L83" s="133"/>
      <c r="S83" s="37"/>
      <c r="T83" s="37"/>
      <c r="U83" s="37"/>
      <c r="V83" s="37"/>
      <c r="W83" s="37"/>
      <c r="X83" s="37"/>
      <c r="Y83" s="37"/>
      <c r="Z83" s="37"/>
      <c r="AA83" s="37"/>
      <c r="AB83" s="37"/>
      <c r="AC83" s="37"/>
      <c r="AD83" s="37"/>
      <c r="AE83" s="37"/>
    </row>
    <row r="84" s="2" customFormat="1" ht="6.96" customHeight="1">
      <c r="A84" s="37"/>
      <c r="B84" s="38"/>
      <c r="C84" s="39"/>
      <c r="D84" s="39"/>
      <c r="E84" s="39"/>
      <c r="F84" s="39"/>
      <c r="G84" s="39"/>
      <c r="H84" s="39"/>
      <c r="I84" s="39"/>
      <c r="J84" s="39"/>
      <c r="K84" s="39"/>
      <c r="L84" s="133"/>
      <c r="S84" s="37"/>
      <c r="T84" s="37"/>
      <c r="U84" s="37"/>
      <c r="V84" s="37"/>
      <c r="W84" s="37"/>
      <c r="X84" s="37"/>
      <c r="Y84" s="37"/>
      <c r="Z84" s="37"/>
      <c r="AA84" s="37"/>
      <c r="AB84" s="37"/>
      <c r="AC84" s="37"/>
      <c r="AD84" s="37"/>
      <c r="AE84" s="37"/>
    </row>
    <row r="85" s="2" customFormat="1" ht="12" customHeight="1">
      <c r="A85" s="37"/>
      <c r="B85" s="38"/>
      <c r="C85" s="31" t="s">
        <v>21</v>
      </c>
      <c r="D85" s="39"/>
      <c r="E85" s="39"/>
      <c r="F85" s="26" t="str">
        <f>F12</f>
        <v xml:space="preserve"> </v>
      </c>
      <c r="G85" s="39"/>
      <c r="H85" s="39"/>
      <c r="I85" s="31" t="s">
        <v>23</v>
      </c>
      <c r="J85" s="71" t="str">
        <f>IF(J12="","",J12)</f>
        <v>22. 10. 2021</v>
      </c>
      <c r="K85" s="39"/>
      <c r="L85" s="133"/>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39"/>
      <c r="J86" s="39"/>
      <c r="K86" s="39"/>
      <c r="L86" s="133"/>
      <c r="S86" s="37"/>
      <c r="T86" s="37"/>
      <c r="U86" s="37"/>
      <c r="V86" s="37"/>
      <c r="W86" s="37"/>
      <c r="X86" s="37"/>
      <c r="Y86" s="37"/>
      <c r="Z86" s="37"/>
      <c r="AA86" s="37"/>
      <c r="AB86" s="37"/>
      <c r="AC86" s="37"/>
      <c r="AD86" s="37"/>
      <c r="AE86" s="37"/>
    </row>
    <row r="87" s="2" customFormat="1" ht="15.15" customHeight="1">
      <c r="A87" s="37"/>
      <c r="B87" s="38"/>
      <c r="C87" s="31" t="s">
        <v>25</v>
      </c>
      <c r="D87" s="39"/>
      <c r="E87" s="39"/>
      <c r="F87" s="26" t="str">
        <f>E15</f>
        <v xml:space="preserve"> </v>
      </c>
      <c r="G87" s="39"/>
      <c r="H87" s="39"/>
      <c r="I87" s="31" t="s">
        <v>30</v>
      </c>
      <c r="J87" s="35" t="str">
        <f>E21</f>
        <v xml:space="preserve"> </v>
      </c>
      <c r="K87" s="39"/>
      <c r="L87" s="133"/>
      <c r="S87" s="37"/>
      <c r="T87" s="37"/>
      <c r="U87" s="37"/>
      <c r="V87" s="37"/>
      <c r="W87" s="37"/>
      <c r="X87" s="37"/>
      <c r="Y87" s="37"/>
      <c r="Z87" s="37"/>
      <c r="AA87" s="37"/>
      <c r="AB87" s="37"/>
      <c r="AC87" s="37"/>
      <c r="AD87" s="37"/>
      <c r="AE87" s="37"/>
    </row>
    <row r="88" s="2" customFormat="1" ht="15.15" customHeight="1">
      <c r="A88" s="37"/>
      <c r="B88" s="38"/>
      <c r="C88" s="31" t="s">
        <v>28</v>
      </c>
      <c r="D88" s="39"/>
      <c r="E88" s="39"/>
      <c r="F88" s="26" t="str">
        <f>IF(E18="","",E18)</f>
        <v>Vyplň údaj</v>
      </c>
      <c r="G88" s="39"/>
      <c r="H88" s="39"/>
      <c r="I88" s="31" t="s">
        <v>32</v>
      </c>
      <c r="J88" s="35" t="str">
        <f>E24</f>
        <v xml:space="preserve"> </v>
      </c>
      <c r="K88" s="39"/>
      <c r="L88" s="133"/>
      <c r="S88" s="37"/>
      <c r="T88" s="37"/>
      <c r="U88" s="37"/>
      <c r="V88" s="37"/>
      <c r="W88" s="37"/>
      <c r="X88" s="37"/>
      <c r="Y88" s="37"/>
      <c r="Z88" s="37"/>
      <c r="AA88" s="37"/>
      <c r="AB88" s="37"/>
      <c r="AC88" s="37"/>
      <c r="AD88" s="37"/>
      <c r="AE88" s="37"/>
    </row>
    <row r="89" s="2" customFormat="1" ht="10.32" customHeight="1">
      <c r="A89" s="37"/>
      <c r="B89" s="38"/>
      <c r="C89" s="39"/>
      <c r="D89" s="39"/>
      <c r="E89" s="39"/>
      <c r="F89" s="39"/>
      <c r="G89" s="39"/>
      <c r="H89" s="39"/>
      <c r="I89" s="39"/>
      <c r="J89" s="39"/>
      <c r="K89" s="39"/>
      <c r="L89" s="133"/>
      <c r="S89" s="37"/>
      <c r="T89" s="37"/>
      <c r="U89" s="37"/>
      <c r="V89" s="37"/>
      <c r="W89" s="37"/>
      <c r="X89" s="37"/>
      <c r="Y89" s="37"/>
      <c r="Z89" s="37"/>
      <c r="AA89" s="37"/>
      <c r="AB89" s="37"/>
      <c r="AC89" s="37"/>
      <c r="AD89" s="37"/>
      <c r="AE89" s="37"/>
    </row>
    <row r="90" s="11" customFormat="1" ht="29.28" customHeight="1">
      <c r="A90" s="176"/>
      <c r="B90" s="177"/>
      <c r="C90" s="178" t="s">
        <v>126</v>
      </c>
      <c r="D90" s="179" t="s">
        <v>54</v>
      </c>
      <c r="E90" s="179" t="s">
        <v>50</v>
      </c>
      <c r="F90" s="179" t="s">
        <v>51</v>
      </c>
      <c r="G90" s="179" t="s">
        <v>127</v>
      </c>
      <c r="H90" s="179" t="s">
        <v>128</v>
      </c>
      <c r="I90" s="179" t="s">
        <v>129</v>
      </c>
      <c r="J90" s="179" t="s">
        <v>106</v>
      </c>
      <c r="K90" s="180" t="s">
        <v>130</v>
      </c>
      <c r="L90" s="181"/>
      <c r="M90" s="91" t="s">
        <v>19</v>
      </c>
      <c r="N90" s="92" t="s">
        <v>39</v>
      </c>
      <c r="O90" s="92" t="s">
        <v>131</v>
      </c>
      <c r="P90" s="92" t="s">
        <v>132</v>
      </c>
      <c r="Q90" s="92" t="s">
        <v>133</v>
      </c>
      <c r="R90" s="92" t="s">
        <v>134</v>
      </c>
      <c r="S90" s="92" t="s">
        <v>135</v>
      </c>
      <c r="T90" s="93" t="s">
        <v>136</v>
      </c>
      <c r="U90" s="176"/>
      <c r="V90" s="176"/>
      <c r="W90" s="176"/>
      <c r="X90" s="176"/>
      <c r="Y90" s="176"/>
      <c r="Z90" s="176"/>
      <c r="AA90" s="176"/>
      <c r="AB90" s="176"/>
      <c r="AC90" s="176"/>
      <c r="AD90" s="176"/>
      <c r="AE90" s="176"/>
    </row>
    <row r="91" s="2" customFormat="1" ht="22.8" customHeight="1">
      <c r="A91" s="37"/>
      <c r="B91" s="38"/>
      <c r="C91" s="98" t="s">
        <v>137</v>
      </c>
      <c r="D91" s="39"/>
      <c r="E91" s="39"/>
      <c r="F91" s="39"/>
      <c r="G91" s="39"/>
      <c r="H91" s="39"/>
      <c r="I91" s="39"/>
      <c r="J91" s="182">
        <f>BK91</f>
        <v>0</v>
      </c>
      <c r="K91" s="39"/>
      <c r="L91" s="43"/>
      <c r="M91" s="94"/>
      <c r="N91" s="183"/>
      <c r="O91" s="95"/>
      <c r="P91" s="184">
        <f>P92+P154+P185</f>
        <v>0</v>
      </c>
      <c r="Q91" s="95"/>
      <c r="R91" s="184">
        <f>R92+R154+R185</f>
        <v>75.899496861875008</v>
      </c>
      <c r="S91" s="95"/>
      <c r="T91" s="185">
        <f>T92+T154+T185</f>
        <v>10.790000000000001</v>
      </c>
      <c r="U91" s="37"/>
      <c r="V91" s="37"/>
      <c r="W91" s="37"/>
      <c r="X91" s="37"/>
      <c r="Y91" s="37"/>
      <c r="Z91" s="37"/>
      <c r="AA91" s="37"/>
      <c r="AB91" s="37"/>
      <c r="AC91" s="37"/>
      <c r="AD91" s="37"/>
      <c r="AE91" s="37"/>
      <c r="AT91" s="16" t="s">
        <v>68</v>
      </c>
      <c r="AU91" s="16" t="s">
        <v>107</v>
      </c>
      <c r="BK91" s="186">
        <f>BK92+BK154+BK185</f>
        <v>0</v>
      </c>
    </row>
    <row r="92" s="12" customFormat="1" ht="25.92" customHeight="1">
      <c r="A92" s="12"/>
      <c r="B92" s="187"/>
      <c r="C92" s="188"/>
      <c r="D92" s="189" t="s">
        <v>68</v>
      </c>
      <c r="E92" s="190" t="s">
        <v>138</v>
      </c>
      <c r="F92" s="190" t="s">
        <v>139</v>
      </c>
      <c r="G92" s="188"/>
      <c r="H92" s="188"/>
      <c r="I92" s="191"/>
      <c r="J92" s="192">
        <f>BK92</f>
        <v>0</v>
      </c>
      <c r="K92" s="188"/>
      <c r="L92" s="193"/>
      <c r="M92" s="194"/>
      <c r="N92" s="195"/>
      <c r="O92" s="195"/>
      <c r="P92" s="196">
        <f>P93+P105+P113+P117+P132+P147</f>
        <v>0</v>
      </c>
      <c r="Q92" s="195"/>
      <c r="R92" s="196">
        <f>R93+R105+R113+R117+R132+R147</f>
        <v>71.196959390000004</v>
      </c>
      <c r="S92" s="195"/>
      <c r="T92" s="197">
        <f>T93+T105+T113+T117+T132+T147</f>
        <v>10.790000000000001</v>
      </c>
      <c r="U92" s="12"/>
      <c r="V92" s="12"/>
      <c r="W92" s="12"/>
      <c r="X92" s="12"/>
      <c r="Y92" s="12"/>
      <c r="Z92" s="12"/>
      <c r="AA92" s="12"/>
      <c r="AB92" s="12"/>
      <c r="AC92" s="12"/>
      <c r="AD92" s="12"/>
      <c r="AE92" s="12"/>
      <c r="AR92" s="198" t="s">
        <v>77</v>
      </c>
      <c r="AT92" s="199" t="s">
        <v>68</v>
      </c>
      <c r="AU92" s="199" t="s">
        <v>69</v>
      </c>
      <c r="AY92" s="198" t="s">
        <v>140</v>
      </c>
      <c r="BK92" s="200">
        <f>BK93+BK105+BK113+BK117+BK132+BK147</f>
        <v>0</v>
      </c>
    </row>
    <row r="93" s="12" customFormat="1" ht="22.8" customHeight="1">
      <c r="A93" s="12"/>
      <c r="B93" s="187"/>
      <c r="C93" s="188"/>
      <c r="D93" s="189" t="s">
        <v>68</v>
      </c>
      <c r="E93" s="201" t="s">
        <v>77</v>
      </c>
      <c r="F93" s="201" t="s">
        <v>630</v>
      </c>
      <c r="G93" s="188"/>
      <c r="H93" s="188"/>
      <c r="I93" s="191"/>
      <c r="J93" s="202">
        <f>BK93</f>
        <v>0</v>
      </c>
      <c r="K93" s="188"/>
      <c r="L93" s="193"/>
      <c r="M93" s="194"/>
      <c r="N93" s="195"/>
      <c r="O93" s="195"/>
      <c r="P93" s="196">
        <f>SUM(P94:P104)</f>
        <v>0</v>
      </c>
      <c r="Q93" s="195"/>
      <c r="R93" s="196">
        <f>SUM(R94:R104)</f>
        <v>30.449999999999999</v>
      </c>
      <c r="S93" s="195"/>
      <c r="T93" s="197">
        <f>SUM(T94:T104)</f>
        <v>10.790000000000001</v>
      </c>
      <c r="U93" s="12"/>
      <c r="V93" s="12"/>
      <c r="W93" s="12"/>
      <c r="X93" s="12"/>
      <c r="Y93" s="12"/>
      <c r="Z93" s="12"/>
      <c r="AA93" s="12"/>
      <c r="AB93" s="12"/>
      <c r="AC93" s="12"/>
      <c r="AD93" s="12"/>
      <c r="AE93" s="12"/>
      <c r="AR93" s="198" t="s">
        <v>77</v>
      </c>
      <c r="AT93" s="199" t="s">
        <v>68</v>
      </c>
      <c r="AU93" s="199" t="s">
        <v>77</v>
      </c>
      <c r="AY93" s="198" t="s">
        <v>140</v>
      </c>
      <c r="BK93" s="200">
        <f>SUM(BK94:BK104)</f>
        <v>0</v>
      </c>
    </row>
    <row r="94" s="2" customFormat="1" ht="62.7" customHeight="1">
      <c r="A94" s="37"/>
      <c r="B94" s="38"/>
      <c r="C94" s="203" t="s">
        <v>77</v>
      </c>
      <c r="D94" s="203" t="s">
        <v>142</v>
      </c>
      <c r="E94" s="204" t="s">
        <v>631</v>
      </c>
      <c r="F94" s="205" t="s">
        <v>632</v>
      </c>
      <c r="G94" s="206" t="s">
        <v>155</v>
      </c>
      <c r="H94" s="207">
        <v>41.5</v>
      </c>
      <c r="I94" s="208"/>
      <c r="J94" s="209">
        <f>ROUND(I94*H94,2)</f>
        <v>0</v>
      </c>
      <c r="K94" s="205" t="s">
        <v>146</v>
      </c>
      <c r="L94" s="43"/>
      <c r="M94" s="210" t="s">
        <v>19</v>
      </c>
      <c r="N94" s="211" t="s">
        <v>40</v>
      </c>
      <c r="O94" s="83"/>
      <c r="P94" s="212">
        <f>O94*H94</f>
        <v>0</v>
      </c>
      <c r="Q94" s="212">
        <v>0</v>
      </c>
      <c r="R94" s="212">
        <f>Q94*H94</f>
        <v>0</v>
      </c>
      <c r="S94" s="212">
        <v>0.26000000000000001</v>
      </c>
      <c r="T94" s="213">
        <f>S94*H94</f>
        <v>10.790000000000001</v>
      </c>
      <c r="U94" s="37"/>
      <c r="V94" s="37"/>
      <c r="W94" s="37"/>
      <c r="X94" s="37"/>
      <c r="Y94" s="37"/>
      <c r="Z94" s="37"/>
      <c r="AA94" s="37"/>
      <c r="AB94" s="37"/>
      <c r="AC94" s="37"/>
      <c r="AD94" s="37"/>
      <c r="AE94" s="37"/>
      <c r="AR94" s="214" t="s">
        <v>147</v>
      </c>
      <c r="AT94" s="214" t="s">
        <v>142</v>
      </c>
      <c r="AU94" s="214" t="s">
        <v>79</v>
      </c>
      <c r="AY94" s="16" t="s">
        <v>140</v>
      </c>
      <c r="BE94" s="215">
        <f>IF(N94="základní",J94,0)</f>
        <v>0</v>
      </c>
      <c r="BF94" s="215">
        <f>IF(N94="snížená",J94,0)</f>
        <v>0</v>
      </c>
      <c r="BG94" s="215">
        <f>IF(N94="zákl. přenesená",J94,0)</f>
        <v>0</v>
      </c>
      <c r="BH94" s="215">
        <f>IF(N94="sníž. přenesená",J94,0)</f>
        <v>0</v>
      </c>
      <c r="BI94" s="215">
        <f>IF(N94="nulová",J94,0)</f>
        <v>0</v>
      </c>
      <c r="BJ94" s="16" t="s">
        <v>77</v>
      </c>
      <c r="BK94" s="215">
        <f>ROUND(I94*H94,2)</f>
        <v>0</v>
      </c>
      <c r="BL94" s="16" t="s">
        <v>147</v>
      </c>
      <c r="BM94" s="214" t="s">
        <v>633</v>
      </c>
    </row>
    <row r="95" s="2" customFormat="1">
      <c r="A95" s="37"/>
      <c r="B95" s="38"/>
      <c r="C95" s="39"/>
      <c r="D95" s="216" t="s">
        <v>149</v>
      </c>
      <c r="E95" s="39"/>
      <c r="F95" s="217" t="s">
        <v>634</v>
      </c>
      <c r="G95" s="39"/>
      <c r="H95" s="39"/>
      <c r="I95" s="218"/>
      <c r="J95" s="39"/>
      <c r="K95" s="39"/>
      <c r="L95" s="43"/>
      <c r="M95" s="219"/>
      <c r="N95" s="220"/>
      <c r="O95" s="83"/>
      <c r="P95" s="83"/>
      <c r="Q95" s="83"/>
      <c r="R95" s="83"/>
      <c r="S95" s="83"/>
      <c r="T95" s="84"/>
      <c r="U95" s="37"/>
      <c r="V95" s="37"/>
      <c r="W95" s="37"/>
      <c r="X95" s="37"/>
      <c r="Y95" s="37"/>
      <c r="Z95" s="37"/>
      <c r="AA95" s="37"/>
      <c r="AB95" s="37"/>
      <c r="AC95" s="37"/>
      <c r="AD95" s="37"/>
      <c r="AE95" s="37"/>
      <c r="AT95" s="16" t="s">
        <v>149</v>
      </c>
      <c r="AU95" s="16" t="s">
        <v>79</v>
      </c>
    </row>
    <row r="96" s="13" customFormat="1">
      <c r="A96" s="13"/>
      <c r="B96" s="221"/>
      <c r="C96" s="222"/>
      <c r="D96" s="223" t="s">
        <v>151</v>
      </c>
      <c r="E96" s="224" t="s">
        <v>19</v>
      </c>
      <c r="F96" s="225" t="s">
        <v>635</v>
      </c>
      <c r="G96" s="222"/>
      <c r="H96" s="226">
        <v>41.5</v>
      </c>
      <c r="I96" s="227"/>
      <c r="J96" s="222"/>
      <c r="K96" s="222"/>
      <c r="L96" s="228"/>
      <c r="M96" s="229"/>
      <c r="N96" s="230"/>
      <c r="O96" s="230"/>
      <c r="P96" s="230"/>
      <c r="Q96" s="230"/>
      <c r="R96" s="230"/>
      <c r="S96" s="230"/>
      <c r="T96" s="231"/>
      <c r="U96" s="13"/>
      <c r="V96" s="13"/>
      <c r="W96" s="13"/>
      <c r="X96" s="13"/>
      <c r="Y96" s="13"/>
      <c r="Z96" s="13"/>
      <c r="AA96" s="13"/>
      <c r="AB96" s="13"/>
      <c r="AC96" s="13"/>
      <c r="AD96" s="13"/>
      <c r="AE96" s="13"/>
      <c r="AT96" s="232" t="s">
        <v>151</v>
      </c>
      <c r="AU96" s="232" t="s">
        <v>79</v>
      </c>
      <c r="AV96" s="13" t="s">
        <v>79</v>
      </c>
      <c r="AW96" s="13" t="s">
        <v>31</v>
      </c>
      <c r="AX96" s="13" t="s">
        <v>69</v>
      </c>
      <c r="AY96" s="232" t="s">
        <v>140</v>
      </c>
    </row>
    <row r="97" s="2" customFormat="1" ht="49.05" customHeight="1">
      <c r="A97" s="37"/>
      <c r="B97" s="38"/>
      <c r="C97" s="203" t="s">
        <v>79</v>
      </c>
      <c r="D97" s="203" t="s">
        <v>142</v>
      </c>
      <c r="E97" s="204" t="s">
        <v>636</v>
      </c>
      <c r="F97" s="205" t="s">
        <v>637</v>
      </c>
      <c r="G97" s="206" t="s">
        <v>145</v>
      </c>
      <c r="H97" s="207">
        <v>3.819</v>
      </c>
      <c r="I97" s="208"/>
      <c r="J97" s="209">
        <f>ROUND(I97*H97,2)</f>
        <v>0</v>
      </c>
      <c r="K97" s="205" t="s">
        <v>146</v>
      </c>
      <c r="L97" s="43"/>
      <c r="M97" s="210" t="s">
        <v>19</v>
      </c>
      <c r="N97" s="211" t="s">
        <v>40</v>
      </c>
      <c r="O97" s="83"/>
      <c r="P97" s="212">
        <f>O97*H97</f>
        <v>0</v>
      </c>
      <c r="Q97" s="212">
        <v>0</v>
      </c>
      <c r="R97" s="212">
        <f>Q97*H97</f>
        <v>0</v>
      </c>
      <c r="S97" s="212">
        <v>0</v>
      </c>
      <c r="T97" s="213">
        <f>S97*H97</f>
        <v>0</v>
      </c>
      <c r="U97" s="37"/>
      <c r="V97" s="37"/>
      <c r="W97" s="37"/>
      <c r="X97" s="37"/>
      <c r="Y97" s="37"/>
      <c r="Z97" s="37"/>
      <c r="AA97" s="37"/>
      <c r="AB97" s="37"/>
      <c r="AC97" s="37"/>
      <c r="AD97" s="37"/>
      <c r="AE97" s="37"/>
      <c r="AR97" s="214" t="s">
        <v>147</v>
      </c>
      <c r="AT97" s="214" t="s">
        <v>142</v>
      </c>
      <c r="AU97" s="214" t="s">
        <v>79</v>
      </c>
      <c r="AY97" s="16" t="s">
        <v>140</v>
      </c>
      <c r="BE97" s="215">
        <f>IF(N97="základní",J97,0)</f>
        <v>0</v>
      </c>
      <c r="BF97" s="215">
        <f>IF(N97="snížená",J97,0)</f>
        <v>0</v>
      </c>
      <c r="BG97" s="215">
        <f>IF(N97="zákl. přenesená",J97,0)</f>
        <v>0</v>
      </c>
      <c r="BH97" s="215">
        <f>IF(N97="sníž. přenesená",J97,0)</f>
        <v>0</v>
      </c>
      <c r="BI97" s="215">
        <f>IF(N97="nulová",J97,0)</f>
        <v>0</v>
      </c>
      <c r="BJ97" s="16" t="s">
        <v>77</v>
      </c>
      <c r="BK97" s="215">
        <f>ROUND(I97*H97,2)</f>
        <v>0</v>
      </c>
      <c r="BL97" s="16" t="s">
        <v>147</v>
      </c>
      <c r="BM97" s="214" t="s">
        <v>638</v>
      </c>
    </row>
    <row r="98" s="2" customFormat="1">
      <c r="A98" s="37"/>
      <c r="B98" s="38"/>
      <c r="C98" s="39"/>
      <c r="D98" s="216" t="s">
        <v>149</v>
      </c>
      <c r="E98" s="39"/>
      <c r="F98" s="217" t="s">
        <v>639</v>
      </c>
      <c r="G98" s="39"/>
      <c r="H98" s="39"/>
      <c r="I98" s="218"/>
      <c r="J98" s="39"/>
      <c r="K98" s="39"/>
      <c r="L98" s="43"/>
      <c r="M98" s="219"/>
      <c r="N98" s="220"/>
      <c r="O98" s="83"/>
      <c r="P98" s="83"/>
      <c r="Q98" s="83"/>
      <c r="R98" s="83"/>
      <c r="S98" s="83"/>
      <c r="T98" s="84"/>
      <c r="U98" s="37"/>
      <c r="V98" s="37"/>
      <c r="W98" s="37"/>
      <c r="X98" s="37"/>
      <c r="Y98" s="37"/>
      <c r="Z98" s="37"/>
      <c r="AA98" s="37"/>
      <c r="AB98" s="37"/>
      <c r="AC98" s="37"/>
      <c r="AD98" s="37"/>
      <c r="AE98" s="37"/>
      <c r="AT98" s="16" t="s">
        <v>149</v>
      </c>
      <c r="AU98" s="16" t="s">
        <v>79</v>
      </c>
    </row>
    <row r="99" s="13" customFormat="1">
      <c r="A99" s="13"/>
      <c r="B99" s="221"/>
      <c r="C99" s="222"/>
      <c r="D99" s="223" t="s">
        <v>151</v>
      </c>
      <c r="E99" s="224" t="s">
        <v>19</v>
      </c>
      <c r="F99" s="225" t="s">
        <v>640</v>
      </c>
      <c r="G99" s="222"/>
      <c r="H99" s="226">
        <v>3.819</v>
      </c>
      <c r="I99" s="227"/>
      <c r="J99" s="222"/>
      <c r="K99" s="222"/>
      <c r="L99" s="228"/>
      <c r="M99" s="229"/>
      <c r="N99" s="230"/>
      <c r="O99" s="230"/>
      <c r="P99" s="230"/>
      <c r="Q99" s="230"/>
      <c r="R99" s="230"/>
      <c r="S99" s="230"/>
      <c r="T99" s="231"/>
      <c r="U99" s="13"/>
      <c r="V99" s="13"/>
      <c r="W99" s="13"/>
      <c r="X99" s="13"/>
      <c r="Y99" s="13"/>
      <c r="Z99" s="13"/>
      <c r="AA99" s="13"/>
      <c r="AB99" s="13"/>
      <c r="AC99" s="13"/>
      <c r="AD99" s="13"/>
      <c r="AE99" s="13"/>
      <c r="AT99" s="232" t="s">
        <v>151</v>
      </c>
      <c r="AU99" s="232" t="s">
        <v>79</v>
      </c>
      <c r="AV99" s="13" t="s">
        <v>79</v>
      </c>
      <c r="AW99" s="13" t="s">
        <v>31</v>
      </c>
      <c r="AX99" s="13" t="s">
        <v>69</v>
      </c>
      <c r="AY99" s="232" t="s">
        <v>140</v>
      </c>
    </row>
    <row r="100" s="2" customFormat="1" ht="44.25" customHeight="1">
      <c r="A100" s="37"/>
      <c r="B100" s="38"/>
      <c r="C100" s="203" t="s">
        <v>159</v>
      </c>
      <c r="D100" s="203" t="s">
        <v>142</v>
      </c>
      <c r="E100" s="204" t="s">
        <v>641</v>
      </c>
      <c r="F100" s="205" t="s">
        <v>642</v>
      </c>
      <c r="G100" s="206" t="s">
        <v>145</v>
      </c>
      <c r="H100" s="207">
        <v>14.5</v>
      </c>
      <c r="I100" s="208"/>
      <c r="J100" s="209">
        <f>ROUND(I100*H100,2)</f>
        <v>0</v>
      </c>
      <c r="K100" s="205" t="s">
        <v>146</v>
      </c>
      <c r="L100" s="43"/>
      <c r="M100" s="210" t="s">
        <v>19</v>
      </c>
      <c r="N100" s="211" t="s">
        <v>40</v>
      </c>
      <c r="O100" s="83"/>
      <c r="P100" s="212">
        <f>O100*H100</f>
        <v>0</v>
      </c>
      <c r="Q100" s="212">
        <v>0</v>
      </c>
      <c r="R100" s="212">
        <f>Q100*H100</f>
        <v>0</v>
      </c>
      <c r="S100" s="212">
        <v>0</v>
      </c>
      <c r="T100" s="213">
        <f>S100*H100</f>
        <v>0</v>
      </c>
      <c r="U100" s="37"/>
      <c r="V100" s="37"/>
      <c r="W100" s="37"/>
      <c r="X100" s="37"/>
      <c r="Y100" s="37"/>
      <c r="Z100" s="37"/>
      <c r="AA100" s="37"/>
      <c r="AB100" s="37"/>
      <c r="AC100" s="37"/>
      <c r="AD100" s="37"/>
      <c r="AE100" s="37"/>
      <c r="AR100" s="214" t="s">
        <v>147</v>
      </c>
      <c r="AT100" s="214" t="s">
        <v>142</v>
      </c>
      <c r="AU100" s="214" t="s">
        <v>79</v>
      </c>
      <c r="AY100" s="16" t="s">
        <v>140</v>
      </c>
      <c r="BE100" s="215">
        <f>IF(N100="základní",J100,0)</f>
        <v>0</v>
      </c>
      <c r="BF100" s="215">
        <f>IF(N100="snížená",J100,0)</f>
        <v>0</v>
      </c>
      <c r="BG100" s="215">
        <f>IF(N100="zákl. přenesená",J100,0)</f>
        <v>0</v>
      </c>
      <c r="BH100" s="215">
        <f>IF(N100="sníž. přenesená",J100,0)</f>
        <v>0</v>
      </c>
      <c r="BI100" s="215">
        <f>IF(N100="nulová",J100,0)</f>
        <v>0</v>
      </c>
      <c r="BJ100" s="16" t="s">
        <v>77</v>
      </c>
      <c r="BK100" s="215">
        <f>ROUND(I100*H100,2)</f>
        <v>0</v>
      </c>
      <c r="BL100" s="16" t="s">
        <v>147</v>
      </c>
      <c r="BM100" s="214" t="s">
        <v>643</v>
      </c>
    </row>
    <row r="101" s="2" customFormat="1">
      <c r="A101" s="37"/>
      <c r="B101" s="38"/>
      <c r="C101" s="39"/>
      <c r="D101" s="216" t="s">
        <v>149</v>
      </c>
      <c r="E101" s="39"/>
      <c r="F101" s="217" t="s">
        <v>644</v>
      </c>
      <c r="G101" s="39"/>
      <c r="H101" s="39"/>
      <c r="I101" s="218"/>
      <c r="J101" s="39"/>
      <c r="K101" s="39"/>
      <c r="L101" s="43"/>
      <c r="M101" s="219"/>
      <c r="N101" s="220"/>
      <c r="O101" s="83"/>
      <c r="P101" s="83"/>
      <c r="Q101" s="83"/>
      <c r="R101" s="83"/>
      <c r="S101" s="83"/>
      <c r="T101" s="84"/>
      <c r="U101" s="37"/>
      <c r="V101" s="37"/>
      <c r="W101" s="37"/>
      <c r="X101" s="37"/>
      <c r="Y101" s="37"/>
      <c r="Z101" s="37"/>
      <c r="AA101" s="37"/>
      <c r="AB101" s="37"/>
      <c r="AC101" s="37"/>
      <c r="AD101" s="37"/>
      <c r="AE101" s="37"/>
      <c r="AT101" s="16" t="s">
        <v>149</v>
      </c>
      <c r="AU101" s="16" t="s">
        <v>79</v>
      </c>
    </row>
    <row r="102" s="13" customFormat="1">
      <c r="A102" s="13"/>
      <c r="B102" s="221"/>
      <c r="C102" s="222"/>
      <c r="D102" s="223" t="s">
        <v>151</v>
      </c>
      <c r="E102" s="224" t="s">
        <v>19</v>
      </c>
      <c r="F102" s="225" t="s">
        <v>645</v>
      </c>
      <c r="G102" s="222"/>
      <c r="H102" s="226">
        <v>14.5</v>
      </c>
      <c r="I102" s="227"/>
      <c r="J102" s="222"/>
      <c r="K102" s="222"/>
      <c r="L102" s="228"/>
      <c r="M102" s="229"/>
      <c r="N102" s="230"/>
      <c r="O102" s="230"/>
      <c r="P102" s="230"/>
      <c r="Q102" s="230"/>
      <c r="R102" s="230"/>
      <c r="S102" s="230"/>
      <c r="T102" s="231"/>
      <c r="U102" s="13"/>
      <c r="V102" s="13"/>
      <c r="W102" s="13"/>
      <c r="X102" s="13"/>
      <c r="Y102" s="13"/>
      <c r="Z102" s="13"/>
      <c r="AA102" s="13"/>
      <c r="AB102" s="13"/>
      <c r="AC102" s="13"/>
      <c r="AD102" s="13"/>
      <c r="AE102" s="13"/>
      <c r="AT102" s="232" t="s">
        <v>151</v>
      </c>
      <c r="AU102" s="232" t="s">
        <v>79</v>
      </c>
      <c r="AV102" s="13" t="s">
        <v>79</v>
      </c>
      <c r="AW102" s="13" t="s">
        <v>31</v>
      </c>
      <c r="AX102" s="13" t="s">
        <v>69</v>
      </c>
      <c r="AY102" s="232" t="s">
        <v>140</v>
      </c>
    </row>
    <row r="103" s="2" customFormat="1" ht="16.5" customHeight="1">
      <c r="A103" s="37"/>
      <c r="B103" s="38"/>
      <c r="C103" s="233" t="s">
        <v>147</v>
      </c>
      <c r="D103" s="233" t="s">
        <v>237</v>
      </c>
      <c r="E103" s="234" t="s">
        <v>646</v>
      </c>
      <c r="F103" s="235" t="s">
        <v>647</v>
      </c>
      <c r="G103" s="236" t="s">
        <v>166</v>
      </c>
      <c r="H103" s="237">
        <v>30.449999999999999</v>
      </c>
      <c r="I103" s="238"/>
      <c r="J103" s="239">
        <f>ROUND(I103*H103,2)</f>
        <v>0</v>
      </c>
      <c r="K103" s="235" t="s">
        <v>146</v>
      </c>
      <c r="L103" s="240"/>
      <c r="M103" s="241" t="s">
        <v>19</v>
      </c>
      <c r="N103" s="242" t="s">
        <v>40</v>
      </c>
      <c r="O103" s="83"/>
      <c r="P103" s="212">
        <f>O103*H103</f>
        <v>0</v>
      </c>
      <c r="Q103" s="212">
        <v>1</v>
      </c>
      <c r="R103" s="212">
        <f>Q103*H103</f>
        <v>30.449999999999999</v>
      </c>
      <c r="S103" s="212">
        <v>0</v>
      </c>
      <c r="T103" s="213">
        <f>S103*H103</f>
        <v>0</v>
      </c>
      <c r="U103" s="37"/>
      <c r="V103" s="37"/>
      <c r="W103" s="37"/>
      <c r="X103" s="37"/>
      <c r="Y103" s="37"/>
      <c r="Z103" s="37"/>
      <c r="AA103" s="37"/>
      <c r="AB103" s="37"/>
      <c r="AC103" s="37"/>
      <c r="AD103" s="37"/>
      <c r="AE103" s="37"/>
      <c r="AR103" s="214" t="s">
        <v>189</v>
      </c>
      <c r="AT103" s="214" t="s">
        <v>237</v>
      </c>
      <c r="AU103" s="214" t="s">
        <v>79</v>
      </c>
      <c r="AY103" s="16" t="s">
        <v>140</v>
      </c>
      <c r="BE103" s="215">
        <f>IF(N103="základní",J103,0)</f>
        <v>0</v>
      </c>
      <c r="BF103" s="215">
        <f>IF(N103="snížená",J103,0)</f>
        <v>0</v>
      </c>
      <c r="BG103" s="215">
        <f>IF(N103="zákl. přenesená",J103,0)</f>
        <v>0</v>
      </c>
      <c r="BH103" s="215">
        <f>IF(N103="sníž. přenesená",J103,0)</f>
        <v>0</v>
      </c>
      <c r="BI103" s="215">
        <f>IF(N103="nulová",J103,0)</f>
        <v>0</v>
      </c>
      <c r="BJ103" s="16" t="s">
        <v>77</v>
      </c>
      <c r="BK103" s="215">
        <f>ROUND(I103*H103,2)</f>
        <v>0</v>
      </c>
      <c r="BL103" s="16" t="s">
        <v>147</v>
      </c>
      <c r="BM103" s="214" t="s">
        <v>648</v>
      </c>
    </row>
    <row r="104" s="13" customFormat="1">
      <c r="A104" s="13"/>
      <c r="B104" s="221"/>
      <c r="C104" s="222"/>
      <c r="D104" s="223" t="s">
        <v>151</v>
      </c>
      <c r="E104" s="222"/>
      <c r="F104" s="225" t="s">
        <v>649</v>
      </c>
      <c r="G104" s="222"/>
      <c r="H104" s="226">
        <v>30.449999999999999</v>
      </c>
      <c r="I104" s="227"/>
      <c r="J104" s="222"/>
      <c r="K104" s="222"/>
      <c r="L104" s="228"/>
      <c r="M104" s="229"/>
      <c r="N104" s="230"/>
      <c r="O104" s="230"/>
      <c r="P104" s="230"/>
      <c r="Q104" s="230"/>
      <c r="R104" s="230"/>
      <c r="S104" s="230"/>
      <c r="T104" s="231"/>
      <c r="U104" s="13"/>
      <c r="V104" s="13"/>
      <c r="W104" s="13"/>
      <c r="X104" s="13"/>
      <c r="Y104" s="13"/>
      <c r="Z104" s="13"/>
      <c r="AA104" s="13"/>
      <c r="AB104" s="13"/>
      <c r="AC104" s="13"/>
      <c r="AD104" s="13"/>
      <c r="AE104" s="13"/>
      <c r="AT104" s="232" t="s">
        <v>151</v>
      </c>
      <c r="AU104" s="232" t="s">
        <v>79</v>
      </c>
      <c r="AV104" s="13" t="s">
        <v>79</v>
      </c>
      <c r="AW104" s="13" t="s">
        <v>4</v>
      </c>
      <c r="AX104" s="13" t="s">
        <v>77</v>
      </c>
      <c r="AY104" s="232" t="s">
        <v>140</v>
      </c>
    </row>
    <row r="105" s="12" customFormat="1" ht="22.8" customHeight="1">
      <c r="A105" s="12"/>
      <c r="B105" s="187"/>
      <c r="C105" s="188"/>
      <c r="D105" s="189" t="s">
        <v>68</v>
      </c>
      <c r="E105" s="201" t="s">
        <v>79</v>
      </c>
      <c r="F105" s="201" t="s">
        <v>141</v>
      </c>
      <c r="G105" s="188"/>
      <c r="H105" s="188"/>
      <c r="I105" s="191"/>
      <c r="J105" s="202">
        <f>BK105</f>
        <v>0</v>
      </c>
      <c r="K105" s="188"/>
      <c r="L105" s="193"/>
      <c r="M105" s="194"/>
      <c r="N105" s="195"/>
      <c r="O105" s="195"/>
      <c r="P105" s="196">
        <f>SUM(P106:P112)</f>
        <v>0</v>
      </c>
      <c r="Q105" s="195"/>
      <c r="R105" s="196">
        <f>SUM(R106:R112)</f>
        <v>11.890783679999998</v>
      </c>
      <c r="S105" s="195"/>
      <c r="T105" s="197">
        <f>SUM(T106:T112)</f>
        <v>0</v>
      </c>
      <c r="U105" s="12"/>
      <c r="V105" s="12"/>
      <c r="W105" s="12"/>
      <c r="X105" s="12"/>
      <c r="Y105" s="12"/>
      <c r="Z105" s="12"/>
      <c r="AA105" s="12"/>
      <c r="AB105" s="12"/>
      <c r="AC105" s="12"/>
      <c r="AD105" s="12"/>
      <c r="AE105" s="12"/>
      <c r="AR105" s="198" t="s">
        <v>77</v>
      </c>
      <c r="AT105" s="199" t="s">
        <v>68</v>
      </c>
      <c r="AU105" s="199" t="s">
        <v>77</v>
      </c>
      <c r="AY105" s="198" t="s">
        <v>140</v>
      </c>
      <c r="BK105" s="200">
        <f>SUM(BK106:BK112)</f>
        <v>0</v>
      </c>
    </row>
    <row r="106" s="2" customFormat="1" ht="24.15" customHeight="1">
      <c r="A106" s="37"/>
      <c r="B106" s="38"/>
      <c r="C106" s="203" t="s">
        <v>171</v>
      </c>
      <c r="D106" s="203" t="s">
        <v>142</v>
      </c>
      <c r="E106" s="204" t="s">
        <v>650</v>
      </c>
      <c r="F106" s="205" t="s">
        <v>651</v>
      </c>
      <c r="G106" s="206" t="s">
        <v>145</v>
      </c>
      <c r="H106" s="207">
        <v>0.752</v>
      </c>
      <c r="I106" s="208"/>
      <c r="J106" s="209">
        <f>ROUND(I106*H106,2)</f>
        <v>0</v>
      </c>
      <c r="K106" s="205" t="s">
        <v>146</v>
      </c>
      <c r="L106" s="43"/>
      <c r="M106" s="210" t="s">
        <v>19</v>
      </c>
      <c r="N106" s="211" t="s">
        <v>40</v>
      </c>
      <c r="O106" s="83"/>
      <c r="P106" s="212">
        <f>O106*H106</f>
        <v>0</v>
      </c>
      <c r="Q106" s="212">
        <v>2.2563399999999998</v>
      </c>
      <c r="R106" s="212">
        <f>Q106*H106</f>
        <v>1.6967676799999998</v>
      </c>
      <c r="S106" s="212">
        <v>0</v>
      </c>
      <c r="T106" s="213">
        <f>S106*H106</f>
        <v>0</v>
      </c>
      <c r="U106" s="37"/>
      <c r="V106" s="37"/>
      <c r="W106" s="37"/>
      <c r="X106" s="37"/>
      <c r="Y106" s="37"/>
      <c r="Z106" s="37"/>
      <c r="AA106" s="37"/>
      <c r="AB106" s="37"/>
      <c r="AC106" s="37"/>
      <c r="AD106" s="37"/>
      <c r="AE106" s="37"/>
      <c r="AR106" s="214" t="s">
        <v>147</v>
      </c>
      <c r="AT106" s="214" t="s">
        <v>142</v>
      </c>
      <c r="AU106" s="214" t="s">
        <v>79</v>
      </c>
      <c r="AY106" s="16" t="s">
        <v>140</v>
      </c>
      <c r="BE106" s="215">
        <f>IF(N106="základní",J106,0)</f>
        <v>0</v>
      </c>
      <c r="BF106" s="215">
        <f>IF(N106="snížená",J106,0)</f>
        <v>0</v>
      </c>
      <c r="BG106" s="215">
        <f>IF(N106="zákl. přenesená",J106,0)</f>
        <v>0</v>
      </c>
      <c r="BH106" s="215">
        <f>IF(N106="sníž. přenesená",J106,0)</f>
        <v>0</v>
      </c>
      <c r="BI106" s="215">
        <f>IF(N106="nulová",J106,0)</f>
        <v>0</v>
      </c>
      <c r="BJ106" s="16" t="s">
        <v>77</v>
      </c>
      <c r="BK106" s="215">
        <f>ROUND(I106*H106,2)</f>
        <v>0</v>
      </c>
      <c r="BL106" s="16" t="s">
        <v>147</v>
      </c>
      <c r="BM106" s="214" t="s">
        <v>652</v>
      </c>
    </row>
    <row r="107" s="2" customFormat="1">
      <c r="A107" s="37"/>
      <c r="B107" s="38"/>
      <c r="C107" s="39"/>
      <c r="D107" s="216" t="s">
        <v>149</v>
      </c>
      <c r="E107" s="39"/>
      <c r="F107" s="217" t="s">
        <v>653</v>
      </c>
      <c r="G107" s="39"/>
      <c r="H107" s="39"/>
      <c r="I107" s="218"/>
      <c r="J107" s="39"/>
      <c r="K107" s="39"/>
      <c r="L107" s="43"/>
      <c r="M107" s="219"/>
      <c r="N107" s="220"/>
      <c r="O107" s="83"/>
      <c r="P107" s="83"/>
      <c r="Q107" s="83"/>
      <c r="R107" s="83"/>
      <c r="S107" s="83"/>
      <c r="T107" s="84"/>
      <c r="U107" s="37"/>
      <c r="V107" s="37"/>
      <c r="W107" s="37"/>
      <c r="X107" s="37"/>
      <c r="Y107" s="37"/>
      <c r="Z107" s="37"/>
      <c r="AA107" s="37"/>
      <c r="AB107" s="37"/>
      <c r="AC107" s="37"/>
      <c r="AD107" s="37"/>
      <c r="AE107" s="37"/>
      <c r="AT107" s="16" t="s">
        <v>149</v>
      </c>
      <c r="AU107" s="16" t="s">
        <v>79</v>
      </c>
    </row>
    <row r="108" s="13" customFormat="1">
      <c r="A108" s="13"/>
      <c r="B108" s="221"/>
      <c r="C108" s="222"/>
      <c r="D108" s="223" t="s">
        <v>151</v>
      </c>
      <c r="E108" s="224" t="s">
        <v>19</v>
      </c>
      <c r="F108" s="225" t="s">
        <v>654</v>
      </c>
      <c r="G108" s="222"/>
      <c r="H108" s="226">
        <v>0.752</v>
      </c>
      <c r="I108" s="227"/>
      <c r="J108" s="222"/>
      <c r="K108" s="222"/>
      <c r="L108" s="228"/>
      <c r="M108" s="229"/>
      <c r="N108" s="230"/>
      <c r="O108" s="230"/>
      <c r="P108" s="230"/>
      <c r="Q108" s="230"/>
      <c r="R108" s="230"/>
      <c r="S108" s="230"/>
      <c r="T108" s="231"/>
      <c r="U108" s="13"/>
      <c r="V108" s="13"/>
      <c r="W108" s="13"/>
      <c r="X108" s="13"/>
      <c r="Y108" s="13"/>
      <c r="Z108" s="13"/>
      <c r="AA108" s="13"/>
      <c r="AB108" s="13"/>
      <c r="AC108" s="13"/>
      <c r="AD108" s="13"/>
      <c r="AE108" s="13"/>
      <c r="AT108" s="232" t="s">
        <v>151</v>
      </c>
      <c r="AU108" s="232" t="s">
        <v>79</v>
      </c>
      <c r="AV108" s="13" t="s">
        <v>79</v>
      </c>
      <c r="AW108" s="13" t="s">
        <v>31</v>
      </c>
      <c r="AX108" s="13" t="s">
        <v>69</v>
      </c>
      <c r="AY108" s="232" t="s">
        <v>140</v>
      </c>
    </row>
    <row r="109" s="2" customFormat="1" ht="44.25" customHeight="1">
      <c r="A109" s="37"/>
      <c r="B109" s="38"/>
      <c r="C109" s="203" t="s">
        <v>177</v>
      </c>
      <c r="D109" s="203" t="s">
        <v>142</v>
      </c>
      <c r="E109" s="204" t="s">
        <v>655</v>
      </c>
      <c r="F109" s="205" t="s">
        <v>656</v>
      </c>
      <c r="G109" s="206" t="s">
        <v>155</v>
      </c>
      <c r="H109" s="207">
        <v>23.800000000000001</v>
      </c>
      <c r="I109" s="208"/>
      <c r="J109" s="209">
        <f>ROUND(I109*H109,2)</f>
        <v>0</v>
      </c>
      <c r="K109" s="205" t="s">
        <v>146</v>
      </c>
      <c r="L109" s="43"/>
      <c r="M109" s="210" t="s">
        <v>19</v>
      </c>
      <c r="N109" s="211" t="s">
        <v>40</v>
      </c>
      <c r="O109" s="83"/>
      <c r="P109" s="212">
        <f>O109*H109</f>
        <v>0</v>
      </c>
      <c r="Q109" s="212">
        <v>0.42831999999999998</v>
      </c>
      <c r="R109" s="212">
        <f>Q109*H109</f>
        <v>10.194016</v>
      </c>
      <c r="S109" s="212">
        <v>0</v>
      </c>
      <c r="T109" s="213">
        <f>S109*H109</f>
        <v>0</v>
      </c>
      <c r="U109" s="37"/>
      <c r="V109" s="37"/>
      <c r="W109" s="37"/>
      <c r="X109" s="37"/>
      <c r="Y109" s="37"/>
      <c r="Z109" s="37"/>
      <c r="AA109" s="37"/>
      <c r="AB109" s="37"/>
      <c r="AC109" s="37"/>
      <c r="AD109" s="37"/>
      <c r="AE109" s="37"/>
      <c r="AR109" s="214" t="s">
        <v>147</v>
      </c>
      <c r="AT109" s="214" t="s">
        <v>142</v>
      </c>
      <c r="AU109" s="214" t="s">
        <v>79</v>
      </c>
      <c r="AY109" s="16" t="s">
        <v>140</v>
      </c>
      <c r="BE109" s="215">
        <f>IF(N109="základní",J109,0)</f>
        <v>0</v>
      </c>
      <c r="BF109" s="215">
        <f>IF(N109="snížená",J109,0)</f>
        <v>0</v>
      </c>
      <c r="BG109" s="215">
        <f>IF(N109="zákl. přenesená",J109,0)</f>
        <v>0</v>
      </c>
      <c r="BH109" s="215">
        <f>IF(N109="sníž. přenesená",J109,0)</f>
        <v>0</v>
      </c>
      <c r="BI109" s="215">
        <f>IF(N109="nulová",J109,0)</f>
        <v>0</v>
      </c>
      <c r="BJ109" s="16" t="s">
        <v>77</v>
      </c>
      <c r="BK109" s="215">
        <f>ROUND(I109*H109,2)</f>
        <v>0</v>
      </c>
      <c r="BL109" s="16" t="s">
        <v>147</v>
      </c>
      <c r="BM109" s="214" t="s">
        <v>657</v>
      </c>
    </row>
    <row r="110" s="2" customFormat="1">
      <c r="A110" s="37"/>
      <c r="B110" s="38"/>
      <c r="C110" s="39"/>
      <c r="D110" s="216" t="s">
        <v>149</v>
      </c>
      <c r="E110" s="39"/>
      <c r="F110" s="217" t="s">
        <v>658</v>
      </c>
      <c r="G110" s="39"/>
      <c r="H110" s="39"/>
      <c r="I110" s="218"/>
      <c r="J110" s="39"/>
      <c r="K110" s="39"/>
      <c r="L110" s="43"/>
      <c r="M110" s="219"/>
      <c r="N110" s="220"/>
      <c r="O110" s="83"/>
      <c r="P110" s="83"/>
      <c r="Q110" s="83"/>
      <c r="R110" s="83"/>
      <c r="S110" s="83"/>
      <c r="T110" s="84"/>
      <c r="U110" s="37"/>
      <c r="V110" s="37"/>
      <c r="W110" s="37"/>
      <c r="X110" s="37"/>
      <c r="Y110" s="37"/>
      <c r="Z110" s="37"/>
      <c r="AA110" s="37"/>
      <c r="AB110" s="37"/>
      <c r="AC110" s="37"/>
      <c r="AD110" s="37"/>
      <c r="AE110" s="37"/>
      <c r="AT110" s="16" t="s">
        <v>149</v>
      </c>
      <c r="AU110" s="16" t="s">
        <v>79</v>
      </c>
    </row>
    <row r="111" s="13" customFormat="1">
      <c r="A111" s="13"/>
      <c r="B111" s="221"/>
      <c r="C111" s="222"/>
      <c r="D111" s="223" t="s">
        <v>151</v>
      </c>
      <c r="E111" s="224" t="s">
        <v>19</v>
      </c>
      <c r="F111" s="225" t="s">
        <v>659</v>
      </c>
      <c r="G111" s="222"/>
      <c r="H111" s="226">
        <v>9</v>
      </c>
      <c r="I111" s="227"/>
      <c r="J111" s="222"/>
      <c r="K111" s="222"/>
      <c r="L111" s="228"/>
      <c r="M111" s="229"/>
      <c r="N111" s="230"/>
      <c r="O111" s="230"/>
      <c r="P111" s="230"/>
      <c r="Q111" s="230"/>
      <c r="R111" s="230"/>
      <c r="S111" s="230"/>
      <c r="T111" s="231"/>
      <c r="U111" s="13"/>
      <c r="V111" s="13"/>
      <c r="W111" s="13"/>
      <c r="X111" s="13"/>
      <c r="Y111" s="13"/>
      <c r="Z111" s="13"/>
      <c r="AA111" s="13"/>
      <c r="AB111" s="13"/>
      <c r="AC111" s="13"/>
      <c r="AD111" s="13"/>
      <c r="AE111" s="13"/>
      <c r="AT111" s="232" t="s">
        <v>151</v>
      </c>
      <c r="AU111" s="232" t="s">
        <v>79</v>
      </c>
      <c r="AV111" s="13" t="s">
        <v>79</v>
      </c>
      <c r="AW111" s="13" t="s">
        <v>31</v>
      </c>
      <c r="AX111" s="13" t="s">
        <v>69</v>
      </c>
      <c r="AY111" s="232" t="s">
        <v>140</v>
      </c>
    </row>
    <row r="112" s="13" customFormat="1">
      <c r="A112" s="13"/>
      <c r="B112" s="221"/>
      <c r="C112" s="222"/>
      <c r="D112" s="223" t="s">
        <v>151</v>
      </c>
      <c r="E112" s="224" t="s">
        <v>19</v>
      </c>
      <c r="F112" s="225" t="s">
        <v>660</v>
      </c>
      <c r="G112" s="222"/>
      <c r="H112" s="226">
        <v>14.800000000000001</v>
      </c>
      <c r="I112" s="227"/>
      <c r="J112" s="222"/>
      <c r="K112" s="222"/>
      <c r="L112" s="228"/>
      <c r="M112" s="229"/>
      <c r="N112" s="230"/>
      <c r="O112" s="230"/>
      <c r="P112" s="230"/>
      <c r="Q112" s="230"/>
      <c r="R112" s="230"/>
      <c r="S112" s="230"/>
      <c r="T112" s="231"/>
      <c r="U112" s="13"/>
      <c r="V112" s="13"/>
      <c r="W112" s="13"/>
      <c r="X112" s="13"/>
      <c r="Y112" s="13"/>
      <c r="Z112" s="13"/>
      <c r="AA112" s="13"/>
      <c r="AB112" s="13"/>
      <c r="AC112" s="13"/>
      <c r="AD112" s="13"/>
      <c r="AE112" s="13"/>
      <c r="AT112" s="232" t="s">
        <v>151</v>
      </c>
      <c r="AU112" s="232" t="s">
        <v>79</v>
      </c>
      <c r="AV112" s="13" t="s">
        <v>79</v>
      </c>
      <c r="AW112" s="13" t="s">
        <v>31</v>
      </c>
      <c r="AX112" s="13" t="s">
        <v>69</v>
      </c>
      <c r="AY112" s="232" t="s">
        <v>140</v>
      </c>
    </row>
    <row r="113" s="12" customFormat="1" ht="22.8" customHeight="1">
      <c r="A113" s="12"/>
      <c r="B113" s="187"/>
      <c r="C113" s="188"/>
      <c r="D113" s="189" t="s">
        <v>68</v>
      </c>
      <c r="E113" s="201" t="s">
        <v>147</v>
      </c>
      <c r="F113" s="201" t="s">
        <v>213</v>
      </c>
      <c r="G113" s="188"/>
      <c r="H113" s="188"/>
      <c r="I113" s="191"/>
      <c r="J113" s="202">
        <f>BK113</f>
        <v>0</v>
      </c>
      <c r="K113" s="188"/>
      <c r="L113" s="193"/>
      <c r="M113" s="194"/>
      <c r="N113" s="195"/>
      <c r="O113" s="195"/>
      <c r="P113" s="196">
        <f>SUM(P114:P116)</f>
        <v>0</v>
      </c>
      <c r="Q113" s="195"/>
      <c r="R113" s="196">
        <f>SUM(R114:R116)</f>
        <v>0.69258419999999998</v>
      </c>
      <c r="S113" s="195"/>
      <c r="T113" s="197">
        <f>SUM(T114:T116)</f>
        <v>0</v>
      </c>
      <c r="U113" s="12"/>
      <c r="V113" s="12"/>
      <c r="W113" s="12"/>
      <c r="X113" s="12"/>
      <c r="Y113" s="12"/>
      <c r="Z113" s="12"/>
      <c r="AA113" s="12"/>
      <c r="AB113" s="12"/>
      <c r="AC113" s="12"/>
      <c r="AD113" s="12"/>
      <c r="AE113" s="12"/>
      <c r="AR113" s="198" t="s">
        <v>77</v>
      </c>
      <c r="AT113" s="199" t="s">
        <v>68</v>
      </c>
      <c r="AU113" s="199" t="s">
        <v>77</v>
      </c>
      <c r="AY113" s="198" t="s">
        <v>140</v>
      </c>
      <c r="BK113" s="200">
        <f>SUM(BK114:BK116)</f>
        <v>0</v>
      </c>
    </row>
    <row r="114" s="2" customFormat="1" ht="55.5" customHeight="1">
      <c r="A114" s="37"/>
      <c r="B114" s="38"/>
      <c r="C114" s="203" t="s">
        <v>184</v>
      </c>
      <c r="D114" s="203" t="s">
        <v>142</v>
      </c>
      <c r="E114" s="204" t="s">
        <v>661</v>
      </c>
      <c r="F114" s="205" t="s">
        <v>662</v>
      </c>
      <c r="G114" s="206" t="s">
        <v>382</v>
      </c>
      <c r="H114" s="207">
        <v>19.988</v>
      </c>
      <c r="I114" s="208"/>
      <c r="J114" s="209">
        <f>ROUND(I114*H114,2)</f>
        <v>0</v>
      </c>
      <c r="K114" s="205" t="s">
        <v>146</v>
      </c>
      <c r="L114" s="43"/>
      <c r="M114" s="210" t="s">
        <v>19</v>
      </c>
      <c r="N114" s="211" t="s">
        <v>40</v>
      </c>
      <c r="O114" s="83"/>
      <c r="P114" s="212">
        <f>O114*H114</f>
        <v>0</v>
      </c>
      <c r="Q114" s="212">
        <v>0.03465</v>
      </c>
      <c r="R114" s="212">
        <f>Q114*H114</f>
        <v>0.69258419999999998</v>
      </c>
      <c r="S114" s="212">
        <v>0</v>
      </c>
      <c r="T114" s="213">
        <f>S114*H114</f>
        <v>0</v>
      </c>
      <c r="U114" s="37"/>
      <c r="V114" s="37"/>
      <c r="W114" s="37"/>
      <c r="X114" s="37"/>
      <c r="Y114" s="37"/>
      <c r="Z114" s="37"/>
      <c r="AA114" s="37"/>
      <c r="AB114" s="37"/>
      <c r="AC114" s="37"/>
      <c r="AD114" s="37"/>
      <c r="AE114" s="37"/>
      <c r="AR114" s="214" t="s">
        <v>147</v>
      </c>
      <c r="AT114" s="214" t="s">
        <v>142</v>
      </c>
      <c r="AU114" s="214" t="s">
        <v>79</v>
      </c>
      <c r="AY114" s="16" t="s">
        <v>140</v>
      </c>
      <c r="BE114" s="215">
        <f>IF(N114="základní",J114,0)</f>
        <v>0</v>
      </c>
      <c r="BF114" s="215">
        <f>IF(N114="snížená",J114,0)</f>
        <v>0</v>
      </c>
      <c r="BG114" s="215">
        <f>IF(N114="zákl. přenesená",J114,0)</f>
        <v>0</v>
      </c>
      <c r="BH114" s="215">
        <f>IF(N114="sníž. přenesená",J114,0)</f>
        <v>0</v>
      </c>
      <c r="BI114" s="215">
        <f>IF(N114="nulová",J114,0)</f>
        <v>0</v>
      </c>
      <c r="BJ114" s="16" t="s">
        <v>77</v>
      </c>
      <c r="BK114" s="215">
        <f>ROUND(I114*H114,2)</f>
        <v>0</v>
      </c>
      <c r="BL114" s="16" t="s">
        <v>147</v>
      </c>
      <c r="BM114" s="214" t="s">
        <v>663</v>
      </c>
    </row>
    <row r="115" s="2" customFormat="1">
      <c r="A115" s="37"/>
      <c r="B115" s="38"/>
      <c r="C115" s="39"/>
      <c r="D115" s="216" t="s">
        <v>149</v>
      </c>
      <c r="E115" s="39"/>
      <c r="F115" s="217" t="s">
        <v>664</v>
      </c>
      <c r="G115" s="39"/>
      <c r="H115" s="39"/>
      <c r="I115" s="218"/>
      <c r="J115" s="39"/>
      <c r="K115" s="39"/>
      <c r="L115" s="43"/>
      <c r="M115" s="219"/>
      <c r="N115" s="220"/>
      <c r="O115" s="83"/>
      <c r="P115" s="83"/>
      <c r="Q115" s="83"/>
      <c r="R115" s="83"/>
      <c r="S115" s="83"/>
      <c r="T115" s="84"/>
      <c r="U115" s="37"/>
      <c r="V115" s="37"/>
      <c r="W115" s="37"/>
      <c r="X115" s="37"/>
      <c r="Y115" s="37"/>
      <c r="Z115" s="37"/>
      <c r="AA115" s="37"/>
      <c r="AB115" s="37"/>
      <c r="AC115" s="37"/>
      <c r="AD115" s="37"/>
      <c r="AE115" s="37"/>
      <c r="AT115" s="16" t="s">
        <v>149</v>
      </c>
      <c r="AU115" s="16" t="s">
        <v>79</v>
      </c>
    </row>
    <row r="116" s="13" customFormat="1">
      <c r="A116" s="13"/>
      <c r="B116" s="221"/>
      <c r="C116" s="222"/>
      <c r="D116" s="223" t="s">
        <v>151</v>
      </c>
      <c r="E116" s="224" t="s">
        <v>19</v>
      </c>
      <c r="F116" s="225" t="s">
        <v>665</v>
      </c>
      <c r="G116" s="222"/>
      <c r="H116" s="226">
        <v>19.988</v>
      </c>
      <c r="I116" s="227"/>
      <c r="J116" s="222"/>
      <c r="K116" s="222"/>
      <c r="L116" s="228"/>
      <c r="M116" s="229"/>
      <c r="N116" s="230"/>
      <c r="O116" s="230"/>
      <c r="P116" s="230"/>
      <c r="Q116" s="230"/>
      <c r="R116" s="230"/>
      <c r="S116" s="230"/>
      <c r="T116" s="231"/>
      <c r="U116" s="13"/>
      <c r="V116" s="13"/>
      <c r="W116" s="13"/>
      <c r="X116" s="13"/>
      <c r="Y116" s="13"/>
      <c r="Z116" s="13"/>
      <c r="AA116" s="13"/>
      <c r="AB116" s="13"/>
      <c r="AC116" s="13"/>
      <c r="AD116" s="13"/>
      <c r="AE116" s="13"/>
      <c r="AT116" s="232" t="s">
        <v>151</v>
      </c>
      <c r="AU116" s="232" t="s">
        <v>79</v>
      </c>
      <c r="AV116" s="13" t="s">
        <v>79</v>
      </c>
      <c r="AW116" s="13" t="s">
        <v>31</v>
      </c>
      <c r="AX116" s="13" t="s">
        <v>69</v>
      </c>
      <c r="AY116" s="232" t="s">
        <v>140</v>
      </c>
    </row>
    <row r="117" s="12" customFormat="1" ht="22.8" customHeight="1">
      <c r="A117" s="12"/>
      <c r="B117" s="187"/>
      <c r="C117" s="188"/>
      <c r="D117" s="189" t="s">
        <v>68</v>
      </c>
      <c r="E117" s="201" t="s">
        <v>177</v>
      </c>
      <c r="F117" s="201" t="s">
        <v>313</v>
      </c>
      <c r="G117" s="188"/>
      <c r="H117" s="188"/>
      <c r="I117" s="191"/>
      <c r="J117" s="202">
        <f>BK117</f>
        <v>0</v>
      </c>
      <c r="K117" s="188"/>
      <c r="L117" s="193"/>
      <c r="M117" s="194"/>
      <c r="N117" s="195"/>
      <c r="O117" s="195"/>
      <c r="P117" s="196">
        <f>SUM(P118:P131)</f>
        <v>0</v>
      </c>
      <c r="Q117" s="195"/>
      <c r="R117" s="196">
        <f>SUM(R118:R131)</f>
        <v>21.819964010000003</v>
      </c>
      <c r="S117" s="195"/>
      <c r="T117" s="197">
        <f>SUM(T118:T131)</f>
        <v>0</v>
      </c>
      <c r="U117" s="12"/>
      <c r="V117" s="12"/>
      <c r="W117" s="12"/>
      <c r="X117" s="12"/>
      <c r="Y117" s="12"/>
      <c r="Z117" s="12"/>
      <c r="AA117" s="12"/>
      <c r="AB117" s="12"/>
      <c r="AC117" s="12"/>
      <c r="AD117" s="12"/>
      <c r="AE117" s="12"/>
      <c r="AR117" s="198" t="s">
        <v>77</v>
      </c>
      <c r="AT117" s="199" t="s">
        <v>68</v>
      </c>
      <c r="AU117" s="199" t="s">
        <v>77</v>
      </c>
      <c r="AY117" s="198" t="s">
        <v>140</v>
      </c>
      <c r="BK117" s="200">
        <f>SUM(BK118:BK131)</f>
        <v>0</v>
      </c>
    </row>
    <row r="118" s="2" customFormat="1" ht="33" customHeight="1">
      <c r="A118" s="37"/>
      <c r="B118" s="38"/>
      <c r="C118" s="203" t="s">
        <v>189</v>
      </c>
      <c r="D118" s="203" t="s">
        <v>142</v>
      </c>
      <c r="E118" s="204" t="s">
        <v>342</v>
      </c>
      <c r="F118" s="205" t="s">
        <v>343</v>
      </c>
      <c r="G118" s="206" t="s">
        <v>145</v>
      </c>
      <c r="H118" s="207">
        <v>2.8130000000000002</v>
      </c>
      <c r="I118" s="208"/>
      <c r="J118" s="209">
        <f>ROUND(I118*H118,2)</f>
        <v>0</v>
      </c>
      <c r="K118" s="205" t="s">
        <v>146</v>
      </c>
      <c r="L118" s="43"/>
      <c r="M118" s="210" t="s">
        <v>19</v>
      </c>
      <c r="N118" s="211" t="s">
        <v>40</v>
      </c>
      <c r="O118" s="83"/>
      <c r="P118" s="212">
        <f>O118*H118</f>
        <v>0</v>
      </c>
      <c r="Q118" s="212">
        <v>2.2563399999999998</v>
      </c>
      <c r="R118" s="212">
        <f>Q118*H118</f>
        <v>6.3470844199999998</v>
      </c>
      <c r="S118" s="212">
        <v>0</v>
      </c>
      <c r="T118" s="213">
        <f>S118*H118</f>
        <v>0</v>
      </c>
      <c r="U118" s="37"/>
      <c r="V118" s="37"/>
      <c r="W118" s="37"/>
      <c r="X118" s="37"/>
      <c r="Y118" s="37"/>
      <c r="Z118" s="37"/>
      <c r="AA118" s="37"/>
      <c r="AB118" s="37"/>
      <c r="AC118" s="37"/>
      <c r="AD118" s="37"/>
      <c r="AE118" s="37"/>
      <c r="AR118" s="214" t="s">
        <v>147</v>
      </c>
      <c r="AT118" s="214" t="s">
        <v>142</v>
      </c>
      <c r="AU118" s="214" t="s">
        <v>79</v>
      </c>
      <c r="AY118" s="16" t="s">
        <v>140</v>
      </c>
      <c r="BE118" s="215">
        <f>IF(N118="základní",J118,0)</f>
        <v>0</v>
      </c>
      <c r="BF118" s="215">
        <f>IF(N118="snížená",J118,0)</f>
        <v>0</v>
      </c>
      <c r="BG118" s="215">
        <f>IF(N118="zákl. přenesená",J118,0)</f>
        <v>0</v>
      </c>
      <c r="BH118" s="215">
        <f>IF(N118="sníž. přenesená",J118,0)</f>
        <v>0</v>
      </c>
      <c r="BI118" s="215">
        <f>IF(N118="nulová",J118,0)</f>
        <v>0</v>
      </c>
      <c r="BJ118" s="16" t="s">
        <v>77</v>
      </c>
      <c r="BK118" s="215">
        <f>ROUND(I118*H118,2)</f>
        <v>0</v>
      </c>
      <c r="BL118" s="16" t="s">
        <v>147</v>
      </c>
      <c r="BM118" s="214" t="s">
        <v>666</v>
      </c>
    </row>
    <row r="119" s="2" customFormat="1">
      <c r="A119" s="37"/>
      <c r="B119" s="38"/>
      <c r="C119" s="39"/>
      <c r="D119" s="216" t="s">
        <v>149</v>
      </c>
      <c r="E119" s="39"/>
      <c r="F119" s="217" t="s">
        <v>345</v>
      </c>
      <c r="G119" s="39"/>
      <c r="H119" s="39"/>
      <c r="I119" s="218"/>
      <c r="J119" s="39"/>
      <c r="K119" s="39"/>
      <c r="L119" s="43"/>
      <c r="M119" s="219"/>
      <c r="N119" s="220"/>
      <c r="O119" s="83"/>
      <c r="P119" s="83"/>
      <c r="Q119" s="83"/>
      <c r="R119" s="83"/>
      <c r="S119" s="83"/>
      <c r="T119" s="84"/>
      <c r="U119" s="37"/>
      <c r="V119" s="37"/>
      <c r="W119" s="37"/>
      <c r="X119" s="37"/>
      <c r="Y119" s="37"/>
      <c r="Z119" s="37"/>
      <c r="AA119" s="37"/>
      <c r="AB119" s="37"/>
      <c r="AC119" s="37"/>
      <c r="AD119" s="37"/>
      <c r="AE119" s="37"/>
      <c r="AT119" s="16" t="s">
        <v>149</v>
      </c>
      <c r="AU119" s="16" t="s">
        <v>79</v>
      </c>
    </row>
    <row r="120" s="13" customFormat="1">
      <c r="A120" s="13"/>
      <c r="B120" s="221"/>
      <c r="C120" s="222"/>
      <c r="D120" s="223" t="s">
        <v>151</v>
      </c>
      <c r="E120" s="224" t="s">
        <v>19</v>
      </c>
      <c r="F120" s="225" t="s">
        <v>667</v>
      </c>
      <c r="G120" s="222"/>
      <c r="H120" s="226">
        <v>2.8130000000000002</v>
      </c>
      <c r="I120" s="227"/>
      <c r="J120" s="222"/>
      <c r="K120" s="222"/>
      <c r="L120" s="228"/>
      <c r="M120" s="229"/>
      <c r="N120" s="230"/>
      <c r="O120" s="230"/>
      <c r="P120" s="230"/>
      <c r="Q120" s="230"/>
      <c r="R120" s="230"/>
      <c r="S120" s="230"/>
      <c r="T120" s="231"/>
      <c r="U120" s="13"/>
      <c r="V120" s="13"/>
      <c r="W120" s="13"/>
      <c r="X120" s="13"/>
      <c r="Y120" s="13"/>
      <c r="Z120" s="13"/>
      <c r="AA120" s="13"/>
      <c r="AB120" s="13"/>
      <c r="AC120" s="13"/>
      <c r="AD120" s="13"/>
      <c r="AE120" s="13"/>
      <c r="AT120" s="232" t="s">
        <v>151</v>
      </c>
      <c r="AU120" s="232" t="s">
        <v>79</v>
      </c>
      <c r="AV120" s="13" t="s">
        <v>79</v>
      </c>
      <c r="AW120" s="13" t="s">
        <v>31</v>
      </c>
      <c r="AX120" s="13" t="s">
        <v>69</v>
      </c>
      <c r="AY120" s="232" t="s">
        <v>140</v>
      </c>
    </row>
    <row r="121" s="2" customFormat="1" ht="44.25" customHeight="1">
      <c r="A121" s="37"/>
      <c r="B121" s="38"/>
      <c r="C121" s="203" t="s">
        <v>195</v>
      </c>
      <c r="D121" s="203" t="s">
        <v>142</v>
      </c>
      <c r="E121" s="204" t="s">
        <v>668</v>
      </c>
      <c r="F121" s="205" t="s">
        <v>669</v>
      </c>
      <c r="G121" s="206" t="s">
        <v>145</v>
      </c>
      <c r="H121" s="207">
        <v>2.8130000000000002</v>
      </c>
      <c r="I121" s="208"/>
      <c r="J121" s="209">
        <f>ROUND(I121*H121,2)</f>
        <v>0</v>
      </c>
      <c r="K121" s="205" t="s">
        <v>146</v>
      </c>
      <c r="L121" s="43"/>
      <c r="M121" s="210" t="s">
        <v>19</v>
      </c>
      <c r="N121" s="211" t="s">
        <v>40</v>
      </c>
      <c r="O121" s="83"/>
      <c r="P121" s="212">
        <f>O121*H121</f>
        <v>0</v>
      </c>
      <c r="Q121" s="212">
        <v>0</v>
      </c>
      <c r="R121" s="212">
        <f>Q121*H121</f>
        <v>0</v>
      </c>
      <c r="S121" s="212">
        <v>0</v>
      </c>
      <c r="T121" s="213">
        <f>S121*H121</f>
        <v>0</v>
      </c>
      <c r="U121" s="37"/>
      <c r="V121" s="37"/>
      <c r="W121" s="37"/>
      <c r="X121" s="37"/>
      <c r="Y121" s="37"/>
      <c r="Z121" s="37"/>
      <c r="AA121" s="37"/>
      <c r="AB121" s="37"/>
      <c r="AC121" s="37"/>
      <c r="AD121" s="37"/>
      <c r="AE121" s="37"/>
      <c r="AR121" s="214" t="s">
        <v>147</v>
      </c>
      <c r="AT121" s="214" t="s">
        <v>142</v>
      </c>
      <c r="AU121" s="214" t="s">
        <v>79</v>
      </c>
      <c r="AY121" s="16" t="s">
        <v>140</v>
      </c>
      <c r="BE121" s="215">
        <f>IF(N121="základní",J121,0)</f>
        <v>0</v>
      </c>
      <c r="BF121" s="215">
        <f>IF(N121="snížená",J121,0)</f>
        <v>0</v>
      </c>
      <c r="BG121" s="215">
        <f>IF(N121="zákl. přenesená",J121,0)</f>
        <v>0</v>
      </c>
      <c r="BH121" s="215">
        <f>IF(N121="sníž. přenesená",J121,0)</f>
        <v>0</v>
      </c>
      <c r="BI121" s="215">
        <f>IF(N121="nulová",J121,0)</f>
        <v>0</v>
      </c>
      <c r="BJ121" s="16" t="s">
        <v>77</v>
      </c>
      <c r="BK121" s="215">
        <f>ROUND(I121*H121,2)</f>
        <v>0</v>
      </c>
      <c r="BL121" s="16" t="s">
        <v>147</v>
      </c>
      <c r="BM121" s="214" t="s">
        <v>670</v>
      </c>
    </row>
    <row r="122" s="2" customFormat="1">
      <c r="A122" s="37"/>
      <c r="B122" s="38"/>
      <c r="C122" s="39"/>
      <c r="D122" s="216" t="s">
        <v>149</v>
      </c>
      <c r="E122" s="39"/>
      <c r="F122" s="217" t="s">
        <v>671</v>
      </c>
      <c r="G122" s="39"/>
      <c r="H122" s="39"/>
      <c r="I122" s="218"/>
      <c r="J122" s="39"/>
      <c r="K122" s="39"/>
      <c r="L122" s="43"/>
      <c r="M122" s="219"/>
      <c r="N122" s="220"/>
      <c r="O122" s="83"/>
      <c r="P122" s="83"/>
      <c r="Q122" s="83"/>
      <c r="R122" s="83"/>
      <c r="S122" s="83"/>
      <c r="T122" s="84"/>
      <c r="U122" s="37"/>
      <c r="V122" s="37"/>
      <c r="W122" s="37"/>
      <c r="X122" s="37"/>
      <c r="Y122" s="37"/>
      <c r="Z122" s="37"/>
      <c r="AA122" s="37"/>
      <c r="AB122" s="37"/>
      <c r="AC122" s="37"/>
      <c r="AD122" s="37"/>
      <c r="AE122" s="37"/>
      <c r="AT122" s="16" t="s">
        <v>149</v>
      </c>
      <c r="AU122" s="16" t="s">
        <v>79</v>
      </c>
    </row>
    <row r="123" s="2" customFormat="1" ht="21.75" customHeight="1">
      <c r="A123" s="37"/>
      <c r="B123" s="38"/>
      <c r="C123" s="203" t="s">
        <v>201</v>
      </c>
      <c r="D123" s="203" t="s">
        <v>142</v>
      </c>
      <c r="E123" s="204" t="s">
        <v>672</v>
      </c>
      <c r="F123" s="205" t="s">
        <v>673</v>
      </c>
      <c r="G123" s="206" t="s">
        <v>166</v>
      </c>
      <c r="H123" s="207">
        <v>0.26700000000000002</v>
      </c>
      <c r="I123" s="208"/>
      <c r="J123" s="209">
        <f>ROUND(I123*H123,2)</f>
        <v>0</v>
      </c>
      <c r="K123" s="205" t="s">
        <v>146</v>
      </c>
      <c r="L123" s="43"/>
      <c r="M123" s="210" t="s">
        <v>19</v>
      </c>
      <c r="N123" s="211" t="s">
        <v>40</v>
      </c>
      <c r="O123" s="83"/>
      <c r="P123" s="212">
        <f>O123*H123</f>
        <v>0</v>
      </c>
      <c r="Q123" s="212">
        <v>1.06277</v>
      </c>
      <c r="R123" s="212">
        <f>Q123*H123</f>
        <v>0.28375959000000001</v>
      </c>
      <c r="S123" s="212">
        <v>0</v>
      </c>
      <c r="T123" s="213">
        <f>S123*H123</f>
        <v>0</v>
      </c>
      <c r="U123" s="37"/>
      <c r="V123" s="37"/>
      <c r="W123" s="37"/>
      <c r="X123" s="37"/>
      <c r="Y123" s="37"/>
      <c r="Z123" s="37"/>
      <c r="AA123" s="37"/>
      <c r="AB123" s="37"/>
      <c r="AC123" s="37"/>
      <c r="AD123" s="37"/>
      <c r="AE123" s="37"/>
      <c r="AR123" s="214" t="s">
        <v>147</v>
      </c>
      <c r="AT123" s="214" t="s">
        <v>142</v>
      </c>
      <c r="AU123" s="214" t="s">
        <v>79</v>
      </c>
      <c r="AY123" s="16" t="s">
        <v>140</v>
      </c>
      <c r="BE123" s="215">
        <f>IF(N123="základní",J123,0)</f>
        <v>0</v>
      </c>
      <c r="BF123" s="215">
        <f>IF(N123="snížená",J123,0)</f>
        <v>0</v>
      </c>
      <c r="BG123" s="215">
        <f>IF(N123="zákl. přenesená",J123,0)</f>
        <v>0</v>
      </c>
      <c r="BH123" s="215">
        <f>IF(N123="sníž. přenesená",J123,0)</f>
        <v>0</v>
      </c>
      <c r="BI123" s="215">
        <f>IF(N123="nulová",J123,0)</f>
        <v>0</v>
      </c>
      <c r="BJ123" s="16" t="s">
        <v>77</v>
      </c>
      <c r="BK123" s="215">
        <f>ROUND(I123*H123,2)</f>
        <v>0</v>
      </c>
      <c r="BL123" s="16" t="s">
        <v>147</v>
      </c>
      <c r="BM123" s="214" t="s">
        <v>674</v>
      </c>
    </row>
    <row r="124" s="2" customFormat="1">
      <c r="A124" s="37"/>
      <c r="B124" s="38"/>
      <c r="C124" s="39"/>
      <c r="D124" s="216" t="s">
        <v>149</v>
      </c>
      <c r="E124" s="39"/>
      <c r="F124" s="217" t="s">
        <v>675</v>
      </c>
      <c r="G124" s="39"/>
      <c r="H124" s="39"/>
      <c r="I124" s="218"/>
      <c r="J124" s="39"/>
      <c r="K124" s="39"/>
      <c r="L124" s="43"/>
      <c r="M124" s="219"/>
      <c r="N124" s="220"/>
      <c r="O124" s="83"/>
      <c r="P124" s="83"/>
      <c r="Q124" s="83"/>
      <c r="R124" s="83"/>
      <c r="S124" s="83"/>
      <c r="T124" s="84"/>
      <c r="U124" s="37"/>
      <c r="V124" s="37"/>
      <c r="W124" s="37"/>
      <c r="X124" s="37"/>
      <c r="Y124" s="37"/>
      <c r="Z124" s="37"/>
      <c r="AA124" s="37"/>
      <c r="AB124" s="37"/>
      <c r="AC124" s="37"/>
      <c r="AD124" s="37"/>
      <c r="AE124" s="37"/>
      <c r="AT124" s="16" t="s">
        <v>149</v>
      </c>
      <c r="AU124" s="16" t="s">
        <v>79</v>
      </c>
    </row>
    <row r="125" s="13" customFormat="1">
      <c r="A125" s="13"/>
      <c r="B125" s="221"/>
      <c r="C125" s="222"/>
      <c r="D125" s="223" t="s">
        <v>151</v>
      </c>
      <c r="E125" s="224" t="s">
        <v>19</v>
      </c>
      <c r="F125" s="225" t="s">
        <v>676</v>
      </c>
      <c r="G125" s="222"/>
      <c r="H125" s="226">
        <v>0.26700000000000002</v>
      </c>
      <c r="I125" s="227"/>
      <c r="J125" s="222"/>
      <c r="K125" s="222"/>
      <c r="L125" s="228"/>
      <c r="M125" s="229"/>
      <c r="N125" s="230"/>
      <c r="O125" s="230"/>
      <c r="P125" s="230"/>
      <c r="Q125" s="230"/>
      <c r="R125" s="230"/>
      <c r="S125" s="230"/>
      <c r="T125" s="231"/>
      <c r="U125" s="13"/>
      <c r="V125" s="13"/>
      <c r="W125" s="13"/>
      <c r="X125" s="13"/>
      <c r="Y125" s="13"/>
      <c r="Z125" s="13"/>
      <c r="AA125" s="13"/>
      <c r="AB125" s="13"/>
      <c r="AC125" s="13"/>
      <c r="AD125" s="13"/>
      <c r="AE125" s="13"/>
      <c r="AT125" s="232" t="s">
        <v>151</v>
      </c>
      <c r="AU125" s="232" t="s">
        <v>79</v>
      </c>
      <c r="AV125" s="13" t="s">
        <v>79</v>
      </c>
      <c r="AW125" s="13" t="s">
        <v>31</v>
      </c>
      <c r="AX125" s="13" t="s">
        <v>69</v>
      </c>
      <c r="AY125" s="232" t="s">
        <v>140</v>
      </c>
    </row>
    <row r="126" s="2" customFormat="1" ht="24.15" customHeight="1">
      <c r="A126" s="37"/>
      <c r="B126" s="38"/>
      <c r="C126" s="203" t="s">
        <v>207</v>
      </c>
      <c r="D126" s="203" t="s">
        <v>142</v>
      </c>
      <c r="E126" s="204" t="s">
        <v>677</v>
      </c>
      <c r="F126" s="205" t="s">
        <v>678</v>
      </c>
      <c r="G126" s="206" t="s">
        <v>145</v>
      </c>
      <c r="H126" s="207">
        <v>4.2190000000000003</v>
      </c>
      <c r="I126" s="208"/>
      <c r="J126" s="209">
        <f>ROUND(I126*H126,2)</f>
        <v>0</v>
      </c>
      <c r="K126" s="205" t="s">
        <v>146</v>
      </c>
      <c r="L126" s="43"/>
      <c r="M126" s="210" t="s">
        <v>19</v>
      </c>
      <c r="N126" s="211" t="s">
        <v>40</v>
      </c>
      <c r="O126" s="83"/>
      <c r="P126" s="212">
        <f>O126*H126</f>
        <v>0</v>
      </c>
      <c r="Q126" s="212">
        <v>2.1600000000000001</v>
      </c>
      <c r="R126" s="212">
        <f>Q126*H126</f>
        <v>9.1130400000000016</v>
      </c>
      <c r="S126" s="212">
        <v>0</v>
      </c>
      <c r="T126" s="213">
        <f>S126*H126</f>
        <v>0</v>
      </c>
      <c r="U126" s="37"/>
      <c r="V126" s="37"/>
      <c r="W126" s="37"/>
      <c r="X126" s="37"/>
      <c r="Y126" s="37"/>
      <c r="Z126" s="37"/>
      <c r="AA126" s="37"/>
      <c r="AB126" s="37"/>
      <c r="AC126" s="37"/>
      <c r="AD126" s="37"/>
      <c r="AE126" s="37"/>
      <c r="AR126" s="214" t="s">
        <v>147</v>
      </c>
      <c r="AT126" s="214" t="s">
        <v>142</v>
      </c>
      <c r="AU126" s="214" t="s">
        <v>79</v>
      </c>
      <c r="AY126" s="16" t="s">
        <v>140</v>
      </c>
      <c r="BE126" s="215">
        <f>IF(N126="základní",J126,0)</f>
        <v>0</v>
      </c>
      <c r="BF126" s="215">
        <f>IF(N126="snížená",J126,0)</f>
        <v>0</v>
      </c>
      <c r="BG126" s="215">
        <f>IF(N126="zákl. přenesená",J126,0)</f>
        <v>0</v>
      </c>
      <c r="BH126" s="215">
        <f>IF(N126="sníž. přenesená",J126,0)</f>
        <v>0</v>
      </c>
      <c r="BI126" s="215">
        <f>IF(N126="nulová",J126,0)</f>
        <v>0</v>
      </c>
      <c r="BJ126" s="16" t="s">
        <v>77</v>
      </c>
      <c r="BK126" s="215">
        <f>ROUND(I126*H126,2)</f>
        <v>0</v>
      </c>
      <c r="BL126" s="16" t="s">
        <v>147</v>
      </c>
      <c r="BM126" s="214" t="s">
        <v>679</v>
      </c>
    </row>
    <row r="127" s="2" customFormat="1">
      <c r="A127" s="37"/>
      <c r="B127" s="38"/>
      <c r="C127" s="39"/>
      <c r="D127" s="216" t="s">
        <v>149</v>
      </c>
      <c r="E127" s="39"/>
      <c r="F127" s="217" t="s">
        <v>680</v>
      </c>
      <c r="G127" s="39"/>
      <c r="H127" s="39"/>
      <c r="I127" s="218"/>
      <c r="J127" s="39"/>
      <c r="K127" s="39"/>
      <c r="L127" s="43"/>
      <c r="M127" s="219"/>
      <c r="N127" s="220"/>
      <c r="O127" s="83"/>
      <c r="P127" s="83"/>
      <c r="Q127" s="83"/>
      <c r="R127" s="83"/>
      <c r="S127" s="83"/>
      <c r="T127" s="84"/>
      <c r="U127" s="37"/>
      <c r="V127" s="37"/>
      <c r="W127" s="37"/>
      <c r="X127" s="37"/>
      <c r="Y127" s="37"/>
      <c r="Z127" s="37"/>
      <c r="AA127" s="37"/>
      <c r="AB127" s="37"/>
      <c r="AC127" s="37"/>
      <c r="AD127" s="37"/>
      <c r="AE127" s="37"/>
      <c r="AT127" s="16" t="s">
        <v>149</v>
      </c>
      <c r="AU127" s="16" t="s">
        <v>79</v>
      </c>
    </row>
    <row r="128" s="13" customFormat="1">
      <c r="A128" s="13"/>
      <c r="B128" s="221"/>
      <c r="C128" s="222"/>
      <c r="D128" s="223" t="s">
        <v>151</v>
      </c>
      <c r="E128" s="224" t="s">
        <v>19</v>
      </c>
      <c r="F128" s="225" t="s">
        <v>681</v>
      </c>
      <c r="G128" s="222"/>
      <c r="H128" s="226">
        <v>4.2190000000000003</v>
      </c>
      <c r="I128" s="227"/>
      <c r="J128" s="222"/>
      <c r="K128" s="222"/>
      <c r="L128" s="228"/>
      <c r="M128" s="229"/>
      <c r="N128" s="230"/>
      <c r="O128" s="230"/>
      <c r="P128" s="230"/>
      <c r="Q128" s="230"/>
      <c r="R128" s="230"/>
      <c r="S128" s="230"/>
      <c r="T128" s="231"/>
      <c r="U128" s="13"/>
      <c r="V128" s="13"/>
      <c r="W128" s="13"/>
      <c r="X128" s="13"/>
      <c r="Y128" s="13"/>
      <c r="Z128" s="13"/>
      <c r="AA128" s="13"/>
      <c r="AB128" s="13"/>
      <c r="AC128" s="13"/>
      <c r="AD128" s="13"/>
      <c r="AE128" s="13"/>
      <c r="AT128" s="232" t="s">
        <v>151</v>
      </c>
      <c r="AU128" s="232" t="s">
        <v>79</v>
      </c>
      <c r="AV128" s="13" t="s">
        <v>79</v>
      </c>
      <c r="AW128" s="13" t="s">
        <v>31</v>
      </c>
      <c r="AX128" s="13" t="s">
        <v>69</v>
      </c>
      <c r="AY128" s="232" t="s">
        <v>140</v>
      </c>
    </row>
    <row r="129" s="2" customFormat="1" ht="33" customHeight="1">
      <c r="A129" s="37"/>
      <c r="B129" s="38"/>
      <c r="C129" s="203" t="s">
        <v>214</v>
      </c>
      <c r="D129" s="203" t="s">
        <v>142</v>
      </c>
      <c r="E129" s="204" t="s">
        <v>682</v>
      </c>
      <c r="F129" s="205" t="s">
        <v>683</v>
      </c>
      <c r="G129" s="206" t="s">
        <v>145</v>
      </c>
      <c r="H129" s="207">
        <v>2.8130000000000002</v>
      </c>
      <c r="I129" s="208"/>
      <c r="J129" s="209">
        <f>ROUND(I129*H129,2)</f>
        <v>0</v>
      </c>
      <c r="K129" s="205" t="s">
        <v>146</v>
      </c>
      <c r="L129" s="43"/>
      <c r="M129" s="210" t="s">
        <v>19</v>
      </c>
      <c r="N129" s="211" t="s">
        <v>40</v>
      </c>
      <c r="O129" s="83"/>
      <c r="P129" s="212">
        <f>O129*H129</f>
        <v>0</v>
      </c>
      <c r="Q129" s="212">
        <v>2.1600000000000001</v>
      </c>
      <c r="R129" s="212">
        <f>Q129*H129</f>
        <v>6.076080000000001</v>
      </c>
      <c r="S129" s="212">
        <v>0</v>
      </c>
      <c r="T129" s="213">
        <f>S129*H129</f>
        <v>0</v>
      </c>
      <c r="U129" s="37"/>
      <c r="V129" s="37"/>
      <c r="W129" s="37"/>
      <c r="X129" s="37"/>
      <c r="Y129" s="37"/>
      <c r="Z129" s="37"/>
      <c r="AA129" s="37"/>
      <c r="AB129" s="37"/>
      <c r="AC129" s="37"/>
      <c r="AD129" s="37"/>
      <c r="AE129" s="37"/>
      <c r="AR129" s="214" t="s">
        <v>147</v>
      </c>
      <c r="AT129" s="214" t="s">
        <v>142</v>
      </c>
      <c r="AU129" s="214" t="s">
        <v>79</v>
      </c>
      <c r="AY129" s="16" t="s">
        <v>140</v>
      </c>
      <c r="BE129" s="215">
        <f>IF(N129="základní",J129,0)</f>
        <v>0</v>
      </c>
      <c r="BF129" s="215">
        <f>IF(N129="snížená",J129,0)</f>
        <v>0</v>
      </c>
      <c r="BG129" s="215">
        <f>IF(N129="zákl. přenesená",J129,0)</f>
        <v>0</v>
      </c>
      <c r="BH129" s="215">
        <f>IF(N129="sníž. přenesená",J129,0)</f>
        <v>0</v>
      </c>
      <c r="BI129" s="215">
        <f>IF(N129="nulová",J129,0)</f>
        <v>0</v>
      </c>
      <c r="BJ129" s="16" t="s">
        <v>77</v>
      </c>
      <c r="BK129" s="215">
        <f>ROUND(I129*H129,2)</f>
        <v>0</v>
      </c>
      <c r="BL129" s="16" t="s">
        <v>147</v>
      </c>
      <c r="BM129" s="214" t="s">
        <v>684</v>
      </c>
    </row>
    <row r="130" s="2" customFormat="1">
      <c r="A130" s="37"/>
      <c r="B130" s="38"/>
      <c r="C130" s="39"/>
      <c r="D130" s="216" t="s">
        <v>149</v>
      </c>
      <c r="E130" s="39"/>
      <c r="F130" s="217" t="s">
        <v>685</v>
      </c>
      <c r="G130" s="39"/>
      <c r="H130" s="39"/>
      <c r="I130" s="218"/>
      <c r="J130" s="39"/>
      <c r="K130" s="39"/>
      <c r="L130" s="43"/>
      <c r="M130" s="219"/>
      <c r="N130" s="220"/>
      <c r="O130" s="83"/>
      <c r="P130" s="83"/>
      <c r="Q130" s="83"/>
      <c r="R130" s="83"/>
      <c r="S130" s="83"/>
      <c r="T130" s="84"/>
      <c r="U130" s="37"/>
      <c r="V130" s="37"/>
      <c r="W130" s="37"/>
      <c r="X130" s="37"/>
      <c r="Y130" s="37"/>
      <c r="Z130" s="37"/>
      <c r="AA130" s="37"/>
      <c r="AB130" s="37"/>
      <c r="AC130" s="37"/>
      <c r="AD130" s="37"/>
      <c r="AE130" s="37"/>
      <c r="AT130" s="16" t="s">
        <v>149</v>
      </c>
      <c r="AU130" s="16" t="s">
        <v>79</v>
      </c>
    </row>
    <row r="131" s="13" customFormat="1">
      <c r="A131" s="13"/>
      <c r="B131" s="221"/>
      <c r="C131" s="222"/>
      <c r="D131" s="223" t="s">
        <v>151</v>
      </c>
      <c r="E131" s="224" t="s">
        <v>19</v>
      </c>
      <c r="F131" s="225" t="s">
        <v>667</v>
      </c>
      <c r="G131" s="222"/>
      <c r="H131" s="226">
        <v>2.8130000000000002</v>
      </c>
      <c r="I131" s="227"/>
      <c r="J131" s="222"/>
      <c r="K131" s="222"/>
      <c r="L131" s="228"/>
      <c r="M131" s="229"/>
      <c r="N131" s="230"/>
      <c r="O131" s="230"/>
      <c r="P131" s="230"/>
      <c r="Q131" s="230"/>
      <c r="R131" s="230"/>
      <c r="S131" s="230"/>
      <c r="T131" s="231"/>
      <c r="U131" s="13"/>
      <c r="V131" s="13"/>
      <c r="W131" s="13"/>
      <c r="X131" s="13"/>
      <c r="Y131" s="13"/>
      <c r="Z131" s="13"/>
      <c r="AA131" s="13"/>
      <c r="AB131" s="13"/>
      <c r="AC131" s="13"/>
      <c r="AD131" s="13"/>
      <c r="AE131" s="13"/>
      <c r="AT131" s="232" t="s">
        <v>151</v>
      </c>
      <c r="AU131" s="232" t="s">
        <v>79</v>
      </c>
      <c r="AV131" s="13" t="s">
        <v>79</v>
      </c>
      <c r="AW131" s="13" t="s">
        <v>31</v>
      </c>
      <c r="AX131" s="13" t="s">
        <v>69</v>
      </c>
      <c r="AY131" s="232" t="s">
        <v>140</v>
      </c>
    </row>
    <row r="132" s="12" customFormat="1" ht="22.8" customHeight="1">
      <c r="A132" s="12"/>
      <c r="B132" s="187"/>
      <c r="C132" s="188"/>
      <c r="D132" s="189" t="s">
        <v>68</v>
      </c>
      <c r="E132" s="201" t="s">
        <v>195</v>
      </c>
      <c r="F132" s="201" t="s">
        <v>686</v>
      </c>
      <c r="G132" s="188"/>
      <c r="H132" s="188"/>
      <c r="I132" s="191"/>
      <c r="J132" s="202">
        <f>BK132</f>
        <v>0</v>
      </c>
      <c r="K132" s="188"/>
      <c r="L132" s="193"/>
      <c r="M132" s="194"/>
      <c r="N132" s="195"/>
      <c r="O132" s="195"/>
      <c r="P132" s="196">
        <f>SUM(P133:P146)</f>
        <v>0</v>
      </c>
      <c r="Q132" s="195"/>
      <c r="R132" s="196">
        <f>SUM(R133:R146)</f>
        <v>6.3436274999999993</v>
      </c>
      <c r="S132" s="195"/>
      <c r="T132" s="197">
        <f>SUM(T133:T146)</f>
        <v>0</v>
      </c>
      <c r="U132" s="12"/>
      <c r="V132" s="12"/>
      <c r="W132" s="12"/>
      <c r="X132" s="12"/>
      <c r="Y132" s="12"/>
      <c r="Z132" s="12"/>
      <c r="AA132" s="12"/>
      <c r="AB132" s="12"/>
      <c r="AC132" s="12"/>
      <c r="AD132" s="12"/>
      <c r="AE132" s="12"/>
      <c r="AR132" s="198" t="s">
        <v>77</v>
      </c>
      <c r="AT132" s="199" t="s">
        <v>68</v>
      </c>
      <c r="AU132" s="199" t="s">
        <v>77</v>
      </c>
      <c r="AY132" s="198" t="s">
        <v>140</v>
      </c>
      <c r="BK132" s="200">
        <f>SUM(BK133:BK146)</f>
        <v>0</v>
      </c>
    </row>
    <row r="133" s="2" customFormat="1" ht="44.25" customHeight="1">
      <c r="A133" s="37"/>
      <c r="B133" s="38"/>
      <c r="C133" s="203" t="s">
        <v>220</v>
      </c>
      <c r="D133" s="203" t="s">
        <v>142</v>
      </c>
      <c r="E133" s="204" t="s">
        <v>687</v>
      </c>
      <c r="F133" s="205" t="s">
        <v>688</v>
      </c>
      <c r="G133" s="206" t="s">
        <v>382</v>
      </c>
      <c r="H133" s="207">
        <v>15.369999999999999</v>
      </c>
      <c r="I133" s="208"/>
      <c r="J133" s="209">
        <f>ROUND(I133*H133,2)</f>
        <v>0</v>
      </c>
      <c r="K133" s="205" t="s">
        <v>146</v>
      </c>
      <c r="L133" s="43"/>
      <c r="M133" s="210" t="s">
        <v>19</v>
      </c>
      <c r="N133" s="211" t="s">
        <v>40</v>
      </c>
      <c r="O133" s="83"/>
      <c r="P133" s="212">
        <f>O133*H133</f>
        <v>0</v>
      </c>
      <c r="Q133" s="212">
        <v>0.13944999999999999</v>
      </c>
      <c r="R133" s="212">
        <f>Q133*H133</f>
        <v>2.1433464999999998</v>
      </c>
      <c r="S133" s="212">
        <v>0</v>
      </c>
      <c r="T133" s="213">
        <f>S133*H133</f>
        <v>0</v>
      </c>
      <c r="U133" s="37"/>
      <c r="V133" s="37"/>
      <c r="W133" s="37"/>
      <c r="X133" s="37"/>
      <c r="Y133" s="37"/>
      <c r="Z133" s="37"/>
      <c r="AA133" s="37"/>
      <c r="AB133" s="37"/>
      <c r="AC133" s="37"/>
      <c r="AD133" s="37"/>
      <c r="AE133" s="37"/>
      <c r="AR133" s="214" t="s">
        <v>147</v>
      </c>
      <c r="AT133" s="214" t="s">
        <v>142</v>
      </c>
      <c r="AU133" s="214" t="s">
        <v>79</v>
      </c>
      <c r="AY133" s="16" t="s">
        <v>140</v>
      </c>
      <c r="BE133" s="215">
        <f>IF(N133="základní",J133,0)</f>
        <v>0</v>
      </c>
      <c r="BF133" s="215">
        <f>IF(N133="snížená",J133,0)</f>
        <v>0</v>
      </c>
      <c r="BG133" s="215">
        <f>IF(N133="zákl. přenesená",J133,0)</f>
        <v>0</v>
      </c>
      <c r="BH133" s="215">
        <f>IF(N133="sníž. přenesená",J133,0)</f>
        <v>0</v>
      </c>
      <c r="BI133" s="215">
        <f>IF(N133="nulová",J133,0)</f>
        <v>0</v>
      </c>
      <c r="BJ133" s="16" t="s">
        <v>77</v>
      </c>
      <c r="BK133" s="215">
        <f>ROUND(I133*H133,2)</f>
        <v>0</v>
      </c>
      <c r="BL133" s="16" t="s">
        <v>147</v>
      </c>
      <c r="BM133" s="214" t="s">
        <v>689</v>
      </c>
    </row>
    <row r="134" s="2" customFormat="1">
      <c r="A134" s="37"/>
      <c r="B134" s="38"/>
      <c r="C134" s="39"/>
      <c r="D134" s="216" t="s">
        <v>149</v>
      </c>
      <c r="E134" s="39"/>
      <c r="F134" s="217" t="s">
        <v>690</v>
      </c>
      <c r="G134" s="39"/>
      <c r="H134" s="39"/>
      <c r="I134" s="218"/>
      <c r="J134" s="39"/>
      <c r="K134" s="39"/>
      <c r="L134" s="43"/>
      <c r="M134" s="219"/>
      <c r="N134" s="220"/>
      <c r="O134" s="83"/>
      <c r="P134" s="83"/>
      <c r="Q134" s="83"/>
      <c r="R134" s="83"/>
      <c r="S134" s="83"/>
      <c r="T134" s="84"/>
      <c r="U134" s="37"/>
      <c r="V134" s="37"/>
      <c r="W134" s="37"/>
      <c r="X134" s="37"/>
      <c r="Y134" s="37"/>
      <c r="Z134" s="37"/>
      <c r="AA134" s="37"/>
      <c r="AB134" s="37"/>
      <c r="AC134" s="37"/>
      <c r="AD134" s="37"/>
      <c r="AE134" s="37"/>
      <c r="AT134" s="16" t="s">
        <v>149</v>
      </c>
      <c r="AU134" s="16" t="s">
        <v>79</v>
      </c>
    </row>
    <row r="135" s="13" customFormat="1">
      <c r="A135" s="13"/>
      <c r="B135" s="221"/>
      <c r="C135" s="222"/>
      <c r="D135" s="223" t="s">
        <v>151</v>
      </c>
      <c r="E135" s="224" t="s">
        <v>19</v>
      </c>
      <c r="F135" s="225" t="s">
        <v>691</v>
      </c>
      <c r="G135" s="222"/>
      <c r="H135" s="226">
        <v>15.369999999999999</v>
      </c>
      <c r="I135" s="227"/>
      <c r="J135" s="222"/>
      <c r="K135" s="222"/>
      <c r="L135" s="228"/>
      <c r="M135" s="229"/>
      <c r="N135" s="230"/>
      <c r="O135" s="230"/>
      <c r="P135" s="230"/>
      <c r="Q135" s="230"/>
      <c r="R135" s="230"/>
      <c r="S135" s="230"/>
      <c r="T135" s="231"/>
      <c r="U135" s="13"/>
      <c r="V135" s="13"/>
      <c r="W135" s="13"/>
      <c r="X135" s="13"/>
      <c r="Y135" s="13"/>
      <c r="Z135" s="13"/>
      <c r="AA135" s="13"/>
      <c r="AB135" s="13"/>
      <c r="AC135" s="13"/>
      <c r="AD135" s="13"/>
      <c r="AE135" s="13"/>
      <c r="AT135" s="232" t="s">
        <v>151</v>
      </c>
      <c r="AU135" s="232" t="s">
        <v>79</v>
      </c>
      <c r="AV135" s="13" t="s">
        <v>79</v>
      </c>
      <c r="AW135" s="13" t="s">
        <v>31</v>
      </c>
      <c r="AX135" s="13" t="s">
        <v>69</v>
      </c>
      <c r="AY135" s="232" t="s">
        <v>140</v>
      </c>
    </row>
    <row r="136" s="2" customFormat="1" ht="21.75" customHeight="1">
      <c r="A136" s="37"/>
      <c r="B136" s="38"/>
      <c r="C136" s="233" t="s">
        <v>226</v>
      </c>
      <c r="D136" s="233" t="s">
        <v>237</v>
      </c>
      <c r="E136" s="234" t="s">
        <v>692</v>
      </c>
      <c r="F136" s="235" t="s">
        <v>693</v>
      </c>
      <c r="G136" s="236" t="s">
        <v>382</v>
      </c>
      <c r="H136" s="237">
        <v>15.677</v>
      </c>
      <c r="I136" s="238"/>
      <c r="J136" s="239">
        <f>ROUND(I136*H136,2)</f>
        <v>0</v>
      </c>
      <c r="K136" s="235" t="s">
        <v>19</v>
      </c>
      <c r="L136" s="240"/>
      <c r="M136" s="241" t="s">
        <v>19</v>
      </c>
      <c r="N136" s="242" t="s">
        <v>40</v>
      </c>
      <c r="O136" s="83"/>
      <c r="P136" s="212">
        <f>O136*H136</f>
        <v>0</v>
      </c>
      <c r="Q136" s="212">
        <v>0.125</v>
      </c>
      <c r="R136" s="212">
        <f>Q136*H136</f>
        <v>1.959625</v>
      </c>
      <c r="S136" s="212">
        <v>0</v>
      </c>
      <c r="T136" s="213">
        <f>S136*H136</f>
        <v>0</v>
      </c>
      <c r="U136" s="37"/>
      <c r="V136" s="37"/>
      <c r="W136" s="37"/>
      <c r="X136" s="37"/>
      <c r="Y136" s="37"/>
      <c r="Z136" s="37"/>
      <c r="AA136" s="37"/>
      <c r="AB136" s="37"/>
      <c r="AC136" s="37"/>
      <c r="AD136" s="37"/>
      <c r="AE136" s="37"/>
      <c r="AR136" s="214" t="s">
        <v>189</v>
      </c>
      <c r="AT136" s="214" t="s">
        <v>237</v>
      </c>
      <c r="AU136" s="214" t="s">
        <v>79</v>
      </c>
      <c r="AY136" s="16" t="s">
        <v>140</v>
      </c>
      <c r="BE136" s="215">
        <f>IF(N136="základní",J136,0)</f>
        <v>0</v>
      </c>
      <c r="BF136" s="215">
        <f>IF(N136="snížená",J136,0)</f>
        <v>0</v>
      </c>
      <c r="BG136" s="215">
        <f>IF(N136="zákl. přenesená",J136,0)</f>
        <v>0</v>
      </c>
      <c r="BH136" s="215">
        <f>IF(N136="sníž. přenesená",J136,0)</f>
        <v>0</v>
      </c>
      <c r="BI136" s="215">
        <f>IF(N136="nulová",J136,0)</f>
        <v>0</v>
      </c>
      <c r="BJ136" s="16" t="s">
        <v>77</v>
      </c>
      <c r="BK136" s="215">
        <f>ROUND(I136*H136,2)</f>
        <v>0</v>
      </c>
      <c r="BL136" s="16" t="s">
        <v>147</v>
      </c>
      <c r="BM136" s="214" t="s">
        <v>694</v>
      </c>
    </row>
    <row r="137" s="13" customFormat="1">
      <c r="A137" s="13"/>
      <c r="B137" s="221"/>
      <c r="C137" s="222"/>
      <c r="D137" s="223" t="s">
        <v>151</v>
      </c>
      <c r="E137" s="222"/>
      <c r="F137" s="225" t="s">
        <v>695</v>
      </c>
      <c r="G137" s="222"/>
      <c r="H137" s="226">
        <v>15.677</v>
      </c>
      <c r="I137" s="227"/>
      <c r="J137" s="222"/>
      <c r="K137" s="222"/>
      <c r="L137" s="228"/>
      <c r="M137" s="229"/>
      <c r="N137" s="230"/>
      <c r="O137" s="230"/>
      <c r="P137" s="230"/>
      <c r="Q137" s="230"/>
      <c r="R137" s="230"/>
      <c r="S137" s="230"/>
      <c r="T137" s="231"/>
      <c r="U137" s="13"/>
      <c r="V137" s="13"/>
      <c r="W137" s="13"/>
      <c r="X137" s="13"/>
      <c r="Y137" s="13"/>
      <c r="Z137" s="13"/>
      <c r="AA137" s="13"/>
      <c r="AB137" s="13"/>
      <c r="AC137" s="13"/>
      <c r="AD137" s="13"/>
      <c r="AE137" s="13"/>
      <c r="AT137" s="232" t="s">
        <v>151</v>
      </c>
      <c r="AU137" s="232" t="s">
        <v>79</v>
      </c>
      <c r="AV137" s="13" t="s">
        <v>79</v>
      </c>
      <c r="AW137" s="13" t="s">
        <v>4</v>
      </c>
      <c r="AX137" s="13" t="s">
        <v>77</v>
      </c>
      <c r="AY137" s="232" t="s">
        <v>140</v>
      </c>
    </row>
    <row r="138" s="2" customFormat="1" ht="37.8" customHeight="1">
      <c r="A138" s="37"/>
      <c r="B138" s="38"/>
      <c r="C138" s="203" t="s">
        <v>8</v>
      </c>
      <c r="D138" s="203" t="s">
        <v>142</v>
      </c>
      <c r="E138" s="204" t="s">
        <v>696</v>
      </c>
      <c r="F138" s="205" t="s">
        <v>697</v>
      </c>
      <c r="G138" s="206" t="s">
        <v>423</v>
      </c>
      <c r="H138" s="207">
        <v>40</v>
      </c>
      <c r="I138" s="208"/>
      <c r="J138" s="209">
        <f>ROUND(I138*H138,2)</f>
        <v>0</v>
      </c>
      <c r="K138" s="205" t="s">
        <v>146</v>
      </c>
      <c r="L138" s="43"/>
      <c r="M138" s="210" t="s">
        <v>19</v>
      </c>
      <c r="N138" s="211" t="s">
        <v>40</v>
      </c>
      <c r="O138" s="83"/>
      <c r="P138" s="212">
        <f>O138*H138</f>
        <v>0</v>
      </c>
      <c r="Q138" s="212">
        <v>2.0000000000000002E-05</v>
      </c>
      <c r="R138" s="212">
        <f>Q138*H138</f>
        <v>0.00080000000000000004</v>
      </c>
      <c r="S138" s="212">
        <v>0</v>
      </c>
      <c r="T138" s="213">
        <f>S138*H138</f>
        <v>0</v>
      </c>
      <c r="U138" s="37"/>
      <c r="V138" s="37"/>
      <c r="W138" s="37"/>
      <c r="X138" s="37"/>
      <c r="Y138" s="37"/>
      <c r="Z138" s="37"/>
      <c r="AA138" s="37"/>
      <c r="AB138" s="37"/>
      <c r="AC138" s="37"/>
      <c r="AD138" s="37"/>
      <c r="AE138" s="37"/>
      <c r="AR138" s="214" t="s">
        <v>147</v>
      </c>
      <c r="AT138" s="214" t="s">
        <v>142</v>
      </c>
      <c r="AU138" s="214" t="s">
        <v>79</v>
      </c>
      <c r="AY138" s="16" t="s">
        <v>140</v>
      </c>
      <c r="BE138" s="215">
        <f>IF(N138="základní",J138,0)</f>
        <v>0</v>
      </c>
      <c r="BF138" s="215">
        <f>IF(N138="snížená",J138,0)</f>
        <v>0</v>
      </c>
      <c r="BG138" s="215">
        <f>IF(N138="zákl. přenesená",J138,0)</f>
        <v>0</v>
      </c>
      <c r="BH138" s="215">
        <f>IF(N138="sníž. přenesená",J138,0)</f>
        <v>0</v>
      </c>
      <c r="BI138" s="215">
        <f>IF(N138="nulová",J138,0)</f>
        <v>0</v>
      </c>
      <c r="BJ138" s="16" t="s">
        <v>77</v>
      </c>
      <c r="BK138" s="215">
        <f>ROUND(I138*H138,2)</f>
        <v>0</v>
      </c>
      <c r="BL138" s="16" t="s">
        <v>147</v>
      </c>
      <c r="BM138" s="214" t="s">
        <v>698</v>
      </c>
    </row>
    <row r="139" s="2" customFormat="1">
      <c r="A139" s="37"/>
      <c r="B139" s="38"/>
      <c r="C139" s="39"/>
      <c r="D139" s="216" t="s">
        <v>149</v>
      </c>
      <c r="E139" s="39"/>
      <c r="F139" s="217" t="s">
        <v>699</v>
      </c>
      <c r="G139" s="39"/>
      <c r="H139" s="39"/>
      <c r="I139" s="218"/>
      <c r="J139" s="39"/>
      <c r="K139" s="39"/>
      <c r="L139" s="43"/>
      <c r="M139" s="219"/>
      <c r="N139" s="220"/>
      <c r="O139" s="83"/>
      <c r="P139" s="83"/>
      <c r="Q139" s="83"/>
      <c r="R139" s="83"/>
      <c r="S139" s="83"/>
      <c r="T139" s="84"/>
      <c r="U139" s="37"/>
      <c r="V139" s="37"/>
      <c r="W139" s="37"/>
      <c r="X139" s="37"/>
      <c r="Y139" s="37"/>
      <c r="Z139" s="37"/>
      <c r="AA139" s="37"/>
      <c r="AB139" s="37"/>
      <c r="AC139" s="37"/>
      <c r="AD139" s="37"/>
      <c r="AE139" s="37"/>
      <c r="AT139" s="16" t="s">
        <v>149</v>
      </c>
      <c r="AU139" s="16" t="s">
        <v>79</v>
      </c>
    </row>
    <row r="140" s="13" customFormat="1">
      <c r="A140" s="13"/>
      <c r="B140" s="221"/>
      <c r="C140" s="222"/>
      <c r="D140" s="223" t="s">
        <v>151</v>
      </c>
      <c r="E140" s="224" t="s">
        <v>19</v>
      </c>
      <c r="F140" s="225" t="s">
        <v>700</v>
      </c>
      <c r="G140" s="222"/>
      <c r="H140" s="226">
        <v>40</v>
      </c>
      <c r="I140" s="227"/>
      <c r="J140" s="222"/>
      <c r="K140" s="222"/>
      <c r="L140" s="228"/>
      <c r="M140" s="229"/>
      <c r="N140" s="230"/>
      <c r="O140" s="230"/>
      <c r="P140" s="230"/>
      <c r="Q140" s="230"/>
      <c r="R140" s="230"/>
      <c r="S140" s="230"/>
      <c r="T140" s="231"/>
      <c r="U140" s="13"/>
      <c r="V140" s="13"/>
      <c r="W140" s="13"/>
      <c r="X140" s="13"/>
      <c r="Y140" s="13"/>
      <c r="Z140" s="13"/>
      <c r="AA140" s="13"/>
      <c r="AB140" s="13"/>
      <c r="AC140" s="13"/>
      <c r="AD140" s="13"/>
      <c r="AE140" s="13"/>
      <c r="AT140" s="232" t="s">
        <v>151</v>
      </c>
      <c r="AU140" s="232" t="s">
        <v>79</v>
      </c>
      <c r="AV140" s="13" t="s">
        <v>79</v>
      </c>
      <c r="AW140" s="13" t="s">
        <v>31</v>
      </c>
      <c r="AX140" s="13" t="s">
        <v>69</v>
      </c>
      <c r="AY140" s="232" t="s">
        <v>140</v>
      </c>
    </row>
    <row r="141" s="2" customFormat="1" ht="33" customHeight="1">
      <c r="A141" s="37"/>
      <c r="B141" s="38"/>
      <c r="C141" s="203" t="s">
        <v>236</v>
      </c>
      <c r="D141" s="203" t="s">
        <v>142</v>
      </c>
      <c r="E141" s="204" t="s">
        <v>701</v>
      </c>
      <c r="F141" s="205" t="s">
        <v>702</v>
      </c>
      <c r="G141" s="206" t="s">
        <v>423</v>
      </c>
      <c r="H141" s="207">
        <v>40</v>
      </c>
      <c r="I141" s="208"/>
      <c r="J141" s="209">
        <f>ROUND(I141*H141,2)</f>
        <v>0</v>
      </c>
      <c r="K141" s="205" t="s">
        <v>146</v>
      </c>
      <c r="L141" s="43"/>
      <c r="M141" s="210" t="s">
        <v>19</v>
      </c>
      <c r="N141" s="211" t="s">
        <v>40</v>
      </c>
      <c r="O141" s="83"/>
      <c r="P141" s="212">
        <f>O141*H141</f>
        <v>0</v>
      </c>
      <c r="Q141" s="212">
        <v>3.0000000000000001E-05</v>
      </c>
      <c r="R141" s="212">
        <f>Q141*H141</f>
        <v>0.0012000000000000001</v>
      </c>
      <c r="S141" s="212">
        <v>0</v>
      </c>
      <c r="T141" s="213">
        <f>S141*H141</f>
        <v>0</v>
      </c>
      <c r="U141" s="37"/>
      <c r="V141" s="37"/>
      <c r="W141" s="37"/>
      <c r="X141" s="37"/>
      <c r="Y141" s="37"/>
      <c r="Z141" s="37"/>
      <c r="AA141" s="37"/>
      <c r="AB141" s="37"/>
      <c r="AC141" s="37"/>
      <c r="AD141" s="37"/>
      <c r="AE141" s="37"/>
      <c r="AR141" s="214" t="s">
        <v>147</v>
      </c>
      <c r="AT141" s="214" t="s">
        <v>142</v>
      </c>
      <c r="AU141" s="214" t="s">
        <v>79</v>
      </c>
      <c r="AY141" s="16" t="s">
        <v>140</v>
      </c>
      <c r="BE141" s="215">
        <f>IF(N141="základní",J141,0)</f>
        <v>0</v>
      </c>
      <c r="BF141" s="215">
        <f>IF(N141="snížená",J141,0)</f>
        <v>0</v>
      </c>
      <c r="BG141" s="215">
        <f>IF(N141="zákl. přenesená",J141,0)</f>
        <v>0</v>
      </c>
      <c r="BH141" s="215">
        <f>IF(N141="sníž. přenesená",J141,0)</f>
        <v>0</v>
      </c>
      <c r="BI141" s="215">
        <f>IF(N141="nulová",J141,0)</f>
        <v>0</v>
      </c>
      <c r="BJ141" s="16" t="s">
        <v>77</v>
      </c>
      <c r="BK141" s="215">
        <f>ROUND(I141*H141,2)</f>
        <v>0</v>
      </c>
      <c r="BL141" s="16" t="s">
        <v>147</v>
      </c>
      <c r="BM141" s="214" t="s">
        <v>703</v>
      </c>
    </row>
    <row r="142" s="2" customFormat="1">
      <c r="A142" s="37"/>
      <c r="B142" s="38"/>
      <c r="C142" s="39"/>
      <c r="D142" s="216" t="s">
        <v>149</v>
      </c>
      <c r="E142" s="39"/>
      <c r="F142" s="217" t="s">
        <v>704</v>
      </c>
      <c r="G142" s="39"/>
      <c r="H142" s="39"/>
      <c r="I142" s="218"/>
      <c r="J142" s="39"/>
      <c r="K142" s="39"/>
      <c r="L142" s="43"/>
      <c r="M142" s="219"/>
      <c r="N142" s="220"/>
      <c r="O142" s="83"/>
      <c r="P142" s="83"/>
      <c r="Q142" s="83"/>
      <c r="R142" s="83"/>
      <c r="S142" s="83"/>
      <c r="T142" s="84"/>
      <c r="U142" s="37"/>
      <c r="V142" s="37"/>
      <c r="W142" s="37"/>
      <c r="X142" s="37"/>
      <c r="Y142" s="37"/>
      <c r="Z142" s="37"/>
      <c r="AA142" s="37"/>
      <c r="AB142" s="37"/>
      <c r="AC142" s="37"/>
      <c r="AD142" s="37"/>
      <c r="AE142" s="37"/>
      <c r="AT142" s="16" t="s">
        <v>149</v>
      </c>
      <c r="AU142" s="16" t="s">
        <v>79</v>
      </c>
    </row>
    <row r="143" s="13" customFormat="1">
      <c r="A143" s="13"/>
      <c r="B143" s="221"/>
      <c r="C143" s="222"/>
      <c r="D143" s="223" t="s">
        <v>151</v>
      </c>
      <c r="E143" s="224" t="s">
        <v>19</v>
      </c>
      <c r="F143" s="225" t="s">
        <v>700</v>
      </c>
      <c r="G143" s="222"/>
      <c r="H143" s="226">
        <v>40</v>
      </c>
      <c r="I143" s="227"/>
      <c r="J143" s="222"/>
      <c r="K143" s="222"/>
      <c r="L143" s="228"/>
      <c r="M143" s="229"/>
      <c r="N143" s="230"/>
      <c r="O143" s="230"/>
      <c r="P143" s="230"/>
      <c r="Q143" s="230"/>
      <c r="R143" s="230"/>
      <c r="S143" s="230"/>
      <c r="T143" s="231"/>
      <c r="U143" s="13"/>
      <c r="V143" s="13"/>
      <c r="W143" s="13"/>
      <c r="X143" s="13"/>
      <c r="Y143" s="13"/>
      <c r="Z143" s="13"/>
      <c r="AA143" s="13"/>
      <c r="AB143" s="13"/>
      <c r="AC143" s="13"/>
      <c r="AD143" s="13"/>
      <c r="AE143" s="13"/>
      <c r="AT143" s="232" t="s">
        <v>151</v>
      </c>
      <c r="AU143" s="232" t="s">
        <v>79</v>
      </c>
      <c r="AV143" s="13" t="s">
        <v>79</v>
      </c>
      <c r="AW143" s="13" t="s">
        <v>31</v>
      </c>
      <c r="AX143" s="13" t="s">
        <v>69</v>
      </c>
      <c r="AY143" s="232" t="s">
        <v>140</v>
      </c>
    </row>
    <row r="144" s="2" customFormat="1" ht="24.15" customHeight="1">
      <c r="A144" s="37"/>
      <c r="B144" s="38"/>
      <c r="C144" s="203" t="s">
        <v>242</v>
      </c>
      <c r="D144" s="203" t="s">
        <v>142</v>
      </c>
      <c r="E144" s="204" t="s">
        <v>705</v>
      </c>
      <c r="F144" s="205" t="s">
        <v>706</v>
      </c>
      <c r="G144" s="206" t="s">
        <v>382</v>
      </c>
      <c r="H144" s="207">
        <v>19.988</v>
      </c>
      <c r="I144" s="208"/>
      <c r="J144" s="209">
        <f>ROUND(I144*H144,2)</f>
        <v>0</v>
      </c>
      <c r="K144" s="205" t="s">
        <v>146</v>
      </c>
      <c r="L144" s="43"/>
      <c r="M144" s="210" t="s">
        <v>19</v>
      </c>
      <c r="N144" s="211" t="s">
        <v>40</v>
      </c>
      <c r="O144" s="83"/>
      <c r="P144" s="212">
        <f>O144*H144</f>
        <v>0</v>
      </c>
      <c r="Q144" s="212">
        <v>0.112</v>
      </c>
      <c r="R144" s="212">
        <f>Q144*H144</f>
        <v>2.2386560000000002</v>
      </c>
      <c r="S144" s="212">
        <v>0</v>
      </c>
      <c r="T144" s="213">
        <f>S144*H144</f>
        <v>0</v>
      </c>
      <c r="U144" s="37"/>
      <c r="V144" s="37"/>
      <c r="W144" s="37"/>
      <c r="X144" s="37"/>
      <c r="Y144" s="37"/>
      <c r="Z144" s="37"/>
      <c r="AA144" s="37"/>
      <c r="AB144" s="37"/>
      <c r="AC144" s="37"/>
      <c r="AD144" s="37"/>
      <c r="AE144" s="37"/>
      <c r="AR144" s="214" t="s">
        <v>147</v>
      </c>
      <c r="AT144" s="214" t="s">
        <v>142</v>
      </c>
      <c r="AU144" s="214" t="s">
        <v>79</v>
      </c>
      <c r="AY144" s="16" t="s">
        <v>140</v>
      </c>
      <c r="BE144" s="215">
        <f>IF(N144="základní",J144,0)</f>
        <v>0</v>
      </c>
      <c r="BF144" s="215">
        <f>IF(N144="snížená",J144,0)</f>
        <v>0</v>
      </c>
      <c r="BG144" s="215">
        <f>IF(N144="zákl. přenesená",J144,0)</f>
        <v>0</v>
      </c>
      <c r="BH144" s="215">
        <f>IF(N144="sníž. přenesená",J144,0)</f>
        <v>0</v>
      </c>
      <c r="BI144" s="215">
        <f>IF(N144="nulová",J144,0)</f>
        <v>0</v>
      </c>
      <c r="BJ144" s="16" t="s">
        <v>77</v>
      </c>
      <c r="BK144" s="215">
        <f>ROUND(I144*H144,2)</f>
        <v>0</v>
      </c>
      <c r="BL144" s="16" t="s">
        <v>147</v>
      </c>
      <c r="BM144" s="214" t="s">
        <v>707</v>
      </c>
    </row>
    <row r="145" s="2" customFormat="1">
      <c r="A145" s="37"/>
      <c r="B145" s="38"/>
      <c r="C145" s="39"/>
      <c r="D145" s="216" t="s">
        <v>149</v>
      </c>
      <c r="E145" s="39"/>
      <c r="F145" s="217" t="s">
        <v>708</v>
      </c>
      <c r="G145" s="39"/>
      <c r="H145" s="39"/>
      <c r="I145" s="218"/>
      <c r="J145" s="39"/>
      <c r="K145" s="39"/>
      <c r="L145" s="43"/>
      <c r="M145" s="219"/>
      <c r="N145" s="220"/>
      <c r="O145" s="83"/>
      <c r="P145" s="83"/>
      <c r="Q145" s="83"/>
      <c r="R145" s="83"/>
      <c r="S145" s="83"/>
      <c r="T145" s="84"/>
      <c r="U145" s="37"/>
      <c r="V145" s="37"/>
      <c r="W145" s="37"/>
      <c r="X145" s="37"/>
      <c r="Y145" s="37"/>
      <c r="Z145" s="37"/>
      <c r="AA145" s="37"/>
      <c r="AB145" s="37"/>
      <c r="AC145" s="37"/>
      <c r="AD145" s="37"/>
      <c r="AE145" s="37"/>
      <c r="AT145" s="16" t="s">
        <v>149</v>
      </c>
      <c r="AU145" s="16" t="s">
        <v>79</v>
      </c>
    </row>
    <row r="146" s="13" customFormat="1">
      <c r="A146" s="13"/>
      <c r="B146" s="221"/>
      <c r="C146" s="222"/>
      <c r="D146" s="223" t="s">
        <v>151</v>
      </c>
      <c r="E146" s="224" t="s">
        <v>19</v>
      </c>
      <c r="F146" s="225" t="s">
        <v>709</v>
      </c>
      <c r="G146" s="222"/>
      <c r="H146" s="226">
        <v>19.988</v>
      </c>
      <c r="I146" s="227"/>
      <c r="J146" s="222"/>
      <c r="K146" s="222"/>
      <c r="L146" s="228"/>
      <c r="M146" s="229"/>
      <c r="N146" s="230"/>
      <c r="O146" s="230"/>
      <c r="P146" s="230"/>
      <c r="Q146" s="230"/>
      <c r="R146" s="230"/>
      <c r="S146" s="230"/>
      <c r="T146" s="231"/>
      <c r="U146" s="13"/>
      <c r="V146" s="13"/>
      <c r="W146" s="13"/>
      <c r="X146" s="13"/>
      <c r="Y146" s="13"/>
      <c r="Z146" s="13"/>
      <c r="AA146" s="13"/>
      <c r="AB146" s="13"/>
      <c r="AC146" s="13"/>
      <c r="AD146" s="13"/>
      <c r="AE146" s="13"/>
      <c r="AT146" s="232" t="s">
        <v>151</v>
      </c>
      <c r="AU146" s="232" t="s">
        <v>79</v>
      </c>
      <c r="AV146" s="13" t="s">
        <v>79</v>
      </c>
      <c r="AW146" s="13" t="s">
        <v>31</v>
      </c>
      <c r="AX146" s="13" t="s">
        <v>69</v>
      </c>
      <c r="AY146" s="232" t="s">
        <v>140</v>
      </c>
    </row>
    <row r="147" s="12" customFormat="1" ht="22.8" customHeight="1">
      <c r="A147" s="12"/>
      <c r="B147" s="187"/>
      <c r="C147" s="188"/>
      <c r="D147" s="189" t="s">
        <v>68</v>
      </c>
      <c r="E147" s="201" t="s">
        <v>439</v>
      </c>
      <c r="F147" s="201" t="s">
        <v>440</v>
      </c>
      <c r="G147" s="188"/>
      <c r="H147" s="188"/>
      <c r="I147" s="191"/>
      <c r="J147" s="202">
        <f>BK147</f>
        <v>0</v>
      </c>
      <c r="K147" s="188"/>
      <c r="L147" s="193"/>
      <c r="M147" s="194"/>
      <c r="N147" s="195"/>
      <c r="O147" s="195"/>
      <c r="P147" s="196">
        <f>SUM(P148:P153)</f>
        <v>0</v>
      </c>
      <c r="Q147" s="195"/>
      <c r="R147" s="196">
        <f>SUM(R148:R153)</f>
        <v>0</v>
      </c>
      <c r="S147" s="195"/>
      <c r="T147" s="197">
        <f>SUM(T148:T153)</f>
        <v>0</v>
      </c>
      <c r="U147" s="12"/>
      <c r="V147" s="12"/>
      <c r="W147" s="12"/>
      <c r="X147" s="12"/>
      <c r="Y147" s="12"/>
      <c r="Z147" s="12"/>
      <c r="AA147" s="12"/>
      <c r="AB147" s="12"/>
      <c r="AC147" s="12"/>
      <c r="AD147" s="12"/>
      <c r="AE147" s="12"/>
      <c r="AR147" s="198" t="s">
        <v>77</v>
      </c>
      <c r="AT147" s="199" t="s">
        <v>68</v>
      </c>
      <c r="AU147" s="199" t="s">
        <v>77</v>
      </c>
      <c r="AY147" s="198" t="s">
        <v>140</v>
      </c>
      <c r="BK147" s="200">
        <f>SUM(BK148:BK153)</f>
        <v>0</v>
      </c>
    </row>
    <row r="148" s="2" customFormat="1" ht="33" customHeight="1">
      <c r="A148" s="37"/>
      <c r="B148" s="38"/>
      <c r="C148" s="203" t="s">
        <v>260</v>
      </c>
      <c r="D148" s="203" t="s">
        <v>142</v>
      </c>
      <c r="E148" s="204" t="s">
        <v>447</v>
      </c>
      <c r="F148" s="205" t="s">
        <v>448</v>
      </c>
      <c r="G148" s="206" t="s">
        <v>166</v>
      </c>
      <c r="H148" s="207">
        <v>10.789999999999999</v>
      </c>
      <c r="I148" s="208"/>
      <c r="J148" s="209">
        <f>ROUND(I148*H148,2)</f>
        <v>0</v>
      </c>
      <c r="K148" s="205" t="s">
        <v>146</v>
      </c>
      <c r="L148" s="43"/>
      <c r="M148" s="210" t="s">
        <v>19</v>
      </c>
      <c r="N148" s="211" t="s">
        <v>40</v>
      </c>
      <c r="O148" s="83"/>
      <c r="P148" s="212">
        <f>O148*H148</f>
        <v>0</v>
      </c>
      <c r="Q148" s="212">
        <v>0</v>
      </c>
      <c r="R148" s="212">
        <f>Q148*H148</f>
        <v>0</v>
      </c>
      <c r="S148" s="212">
        <v>0</v>
      </c>
      <c r="T148" s="213">
        <f>S148*H148</f>
        <v>0</v>
      </c>
      <c r="U148" s="37"/>
      <c r="V148" s="37"/>
      <c r="W148" s="37"/>
      <c r="X148" s="37"/>
      <c r="Y148" s="37"/>
      <c r="Z148" s="37"/>
      <c r="AA148" s="37"/>
      <c r="AB148" s="37"/>
      <c r="AC148" s="37"/>
      <c r="AD148" s="37"/>
      <c r="AE148" s="37"/>
      <c r="AR148" s="214" t="s">
        <v>147</v>
      </c>
      <c r="AT148" s="214" t="s">
        <v>142</v>
      </c>
      <c r="AU148" s="214" t="s">
        <v>79</v>
      </c>
      <c r="AY148" s="16" t="s">
        <v>140</v>
      </c>
      <c r="BE148" s="215">
        <f>IF(N148="základní",J148,0)</f>
        <v>0</v>
      </c>
      <c r="BF148" s="215">
        <f>IF(N148="snížená",J148,0)</f>
        <v>0</v>
      </c>
      <c r="BG148" s="215">
        <f>IF(N148="zákl. přenesená",J148,0)</f>
        <v>0</v>
      </c>
      <c r="BH148" s="215">
        <f>IF(N148="sníž. přenesená",J148,0)</f>
        <v>0</v>
      </c>
      <c r="BI148" s="215">
        <f>IF(N148="nulová",J148,0)</f>
        <v>0</v>
      </c>
      <c r="BJ148" s="16" t="s">
        <v>77</v>
      </c>
      <c r="BK148" s="215">
        <f>ROUND(I148*H148,2)</f>
        <v>0</v>
      </c>
      <c r="BL148" s="16" t="s">
        <v>147</v>
      </c>
      <c r="BM148" s="214" t="s">
        <v>710</v>
      </c>
    </row>
    <row r="149" s="2" customFormat="1">
      <c r="A149" s="37"/>
      <c r="B149" s="38"/>
      <c r="C149" s="39"/>
      <c r="D149" s="216" t="s">
        <v>149</v>
      </c>
      <c r="E149" s="39"/>
      <c r="F149" s="217" t="s">
        <v>450</v>
      </c>
      <c r="G149" s="39"/>
      <c r="H149" s="39"/>
      <c r="I149" s="218"/>
      <c r="J149" s="39"/>
      <c r="K149" s="39"/>
      <c r="L149" s="43"/>
      <c r="M149" s="219"/>
      <c r="N149" s="220"/>
      <c r="O149" s="83"/>
      <c r="P149" s="83"/>
      <c r="Q149" s="83"/>
      <c r="R149" s="83"/>
      <c r="S149" s="83"/>
      <c r="T149" s="84"/>
      <c r="U149" s="37"/>
      <c r="V149" s="37"/>
      <c r="W149" s="37"/>
      <c r="X149" s="37"/>
      <c r="Y149" s="37"/>
      <c r="Z149" s="37"/>
      <c r="AA149" s="37"/>
      <c r="AB149" s="37"/>
      <c r="AC149" s="37"/>
      <c r="AD149" s="37"/>
      <c r="AE149" s="37"/>
      <c r="AT149" s="16" t="s">
        <v>149</v>
      </c>
      <c r="AU149" s="16" t="s">
        <v>79</v>
      </c>
    </row>
    <row r="150" s="2" customFormat="1" ht="44.25" customHeight="1">
      <c r="A150" s="37"/>
      <c r="B150" s="38"/>
      <c r="C150" s="203" t="s">
        <v>269</v>
      </c>
      <c r="D150" s="203" t="s">
        <v>142</v>
      </c>
      <c r="E150" s="204" t="s">
        <v>452</v>
      </c>
      <c r="F150" s="205" t="s">
        <v>453</v>
      </c>
      <c r="G150" s="206" t="s">
        <v>166</v>
      </c>
      <c r="H150" s="207">
        <v>43.159999999999997</v>
      </c>
      <c r="I150" s="208"/>
      <c r="J150" s="209">
        <f>ROUND(I150*H150,2)</f>
        <v>0</v>
      </c>
      <c r="K150" s="205" t="s">
        <v>146</v>
      </c>
      <c r="L150" s="43"/>
      <c r="M150" s="210" t="s">
        <v>19</v>
      </c>
      <c r="N150" s="211" t="s">
        <v>40</v>
      </c>
      <c r="O150" s="83"/>
      <c r="P150" s="212">
        <f>O150*H150</f>
        <v>0</v>
      </c>
      <c r="Q150" s="212">
        <v>0</v>
      </c>
      <c r="R150" s="212">
        <f>Q150*H150</f>
        <v>0</v>
      </c>
      <c r="S150" s="212">
        <v>0</v>
      </c>
      <c r="T150" s="213">
        <f>S150*H150</f>
        <v>0</v>
      </c>
      <c r="U150" s="37"/>
      <c r="V150" s="37"/>
      <c r="W150" s="37"/>
      <c r="X150" s="37"/>
      <c r="Y150" s="37"/>
      <c r="Z150" s="37"/>
      <c r="AA150" s="37"/>
      <c r="AB150" s="37"/>
      <c r="AC150" s="37"/>
      <c r="AD150" s="37"/>
      <c r="AE150" s="37"/>
      <c r="AR150" s="214" t="s">
        <v>147</v>
      </c>
      <c r="AT150" s="214" t="s">
        <v>142</v>
      </c>
      <c r="AU150" s="214" t="s">
        <v>79</v>
      </c>
      <c r="AY150" s="16" t="s">
        <v>140</v>
      </c>
      <c r="BE150" s="215">
        <f>IF(N150="základní",J150,0)</f>
        <v>0</v>
      </c>
      <c r="BF150" s="215">
        <f>IF(N150="snížená",J150,0)</f>
        <v>0</v>
      </c>
      <c r="BG150" s="215">
        <f>IF(N150="zákl. přenesená",J150,0)</f>
        <v>0</v>
      </c>
      <c r="BH150" s="215">
        <f>IF(N150="sníž. přenesená",J150,0)</f>
        <v>0</v>
      </c>
      <c r="BI150" s="215">
        <f>IF(N150="nulová",J150,0)</f>
        <v>0</v>
      </c>
      <c r="BJ150" s="16" t="s">
        <v>77</v>
      </c>
      <c r="BK150" s="215">
        <f>ROUND(I150*H150,2)</f>
        <v>0</v>
      </c>
      <c r="BL150" s="16" t="s">
        <v>147</v>
      </c>
      <c r="BM150" s="214" t="s">
        <v>711</v>
      </c>
    </row>
    <row r="151" s="2" customFormat="1">
      <c r="A151" s="37"/>
      <c r="B151" s="38"/>
      <c r="C151" s="39"/>
      <c r="D151" s="216" t="s">
        <v>149</v>
      </c>
      <c r="E151" s="39"/>
      <c r="F151" s="217" t="s">
        <v>455</v>
      </c>
      <c r="G151" s="39"/>
      <c r="H151" s="39"/>
      <c r="I151" s="218"/>
      <c r="J151" s="39"/>
      <c r="K151" s="39"/>
      <c r="L151" s="43"/>
      <c r="M151" s="219"/>
      <c r="N151" s="220"/>
      <c r="O151" s="83"/>
      <c r="P151" s="83"/>
      <c r="Q151" s="83"/>
      <c r="R151" s="83"/>
      <c r="S151" s="83"/>
      <c r="T151" s="84"/>
      <c r="U151" s="37"/>
      <c r="V151" s="37"/>
      <c r="W151" s="37"/>
      <c r="X151" s="37"/>
      <c r="Y151" s="37"/>
      <c r="Z151" s="37"/>
      <c r="AA151" s="37"/>
      <c r="AB151" s="37"/>
      <c r="AC151" s="37"/>
      <c r="AD151" s="37"/>
      <c r="AE151" s="37"/>
      <c r="AT151" s="16" t="s">
        <v>149</v>
      </c>
      <c r="AU151" s="16" t="s">
        <v>79</v>
      </c>
    </row>
    <row r="152" s="2" customFormat="1">
      <c r="A152" s="37"/>
      <c r="B152" s="38"/>
      <c r="C152" s="39"/>
      <c r="D152" s="223" t="s">
        <v>391</v>
      </c>
      <c r="E152" s="39"/>
      <c r="F152" s="243" t="s">
        <v>712</v>
      </c>
      <c r="G152" s="39"/>
      <c r="H152" s="39"/>
      <c r="I152" s="218"/>
      <c r="J152" s="39"/>
      <c r="K152" s="39"/>
      <c r="L152" s="43"/>
      <c r="M152" s="219"/>
      <c r="N152" s="220"/>
      <c r="O152" s="83"/>
      <c r="P152" s="83"/>
      <c r="Q152" s="83"/>
      <c r="R152" s="83"/>
      <c r="S152" s="83"/>
      <c r="T152" s="84"/>
      <c r="U152" s="37"/>
      <c r="V152" s="37"/>
      <c r="W152" s="37"/>
      <c r="X152" s="37"/>
      <c r="Y152" s="37"/>
      <c r="Z152" s="37"/>
      <c r="AA152" s="37"/>
      <c r="AB152" s="37"/>
      <c r="AC152" s="37"/>
      <c r="AD152" s="37"/>
      <c r="AE152" s="37"/>
      <c r="AT152" s="16" t="s">
        <v>391</v>
      </c>
      <c r="AU152" s="16" t="s">
        <v>79</v>
      </c>
    </row>
    <row r="153" s="13" customFormat="1">
      <c r="A153" s="13"/>
      <c r="B153" s="221"/>
      <c r="C153" s="222"/>
      <c r="D153" s="223" t="s">
        <v>151</v>
      </c>
      <c r="E153" s="222"/>
      <c r="F153" s="225" t="s">
        <v>713</v>
      </c>
      <c r="G153" s="222"/>
      <c r="H153" s="226">
        <v>43.159999999999997</v>
      </c>
      <c r="I153" s="227"/>
      <c r="J153" s="222"/>
      <c r="K153" s="222"/>
      <c r="L153" s="228"/>
      <c r="M153" s="229"/>
      <c r="N153" s="230"/>
      <c r="O153" s="230"/>
      <c r="P153" s="230"/>
      <c r="Q153" s="230"/>
      <c r="R153" s="230"/>
      <c r="S153" s="230"/>
      <c r="T153" s="231"/>
      <c r="U153" s="13"/>
      <c r="V153" s="13"/>
      <c r="W153" s="13"/>
      <c r="X153" s="13"/>
      <c r="Y153" s="13"/>
      <c r="Z153" s="13"/>
      <c r="AA153" s="13"/>
      <c r="AB153" s="13"/>
      <c r="AC153" s="13"/>
      <c r="AD153" s="13"/>
      <c r="AE153" s="13"/>
      <c r="AT153" s="232" t="s">
        <v>151</v>
      </c>
      <c r="AU153" s="232" t="s">
        <v>79</v>
      </c>
      <c r="AV153" s="13" t="s">
        <v>79</v>
      </c>
      <c r="AW153" s="13" t="s">
        <v>4</v>
      </c>
      <c r="AX153" s="13" t="s">
        <v>77</v>
      </c>
      <c r="AY153" s="232" t="s">
        <v>140</v>
      </c>
    </row>
    <row r="154" s="12" customFormat="1" ht="25.92" customHeight="1">
      <c r="A154" s="12"/>
      <c r="B154" s="187"/>
      <c r="C154" s="188"/>
      <c r="D154" s="189" t="s">
        <v>68</v>
      </c>
      <c r="E154" s="190" t="s">
        <v>479</v>
      </c>
      <c r="F154" s="190" t="s">
        <v>480</v>
      </c>
      <c r="G154" s="188"/>
      <c r="H154" s="188"/>
      <c r="I154" s="191"/>
      <c r="J154" s="192">
        <f>BK154</f>
        <v>0</v>
      </c>
      <c r="K154" s="188"/>
      <c r="L154" s="193"/>
      <c r="M154" s="194"/>
      <c r="N154" s="195"/>
      <c r="O154" s="195"/>
      <c r="P154" s="196">
        <f>P155+P163+P171</f>
        <v>0</v>
      </c>
      <c r="Q154" s="195"/>
      <c r="R154" s="196">
        <f>R155+R163+R171</f>
        <v>4.702537471874999</v>
      </c>
      <c r="S154" s="195"/>
      <c r="T154" s="197">
        <f>T155+T163+T171</f>
        <v>0</v>
      </c>
      <c r="U154" s="12"/>
      <c r="V154" s="12"/>
      <c r="W154" s="12"/>
      <c r="X154" s="12"/>
      <c r="Y154" s="12"/>
      <c r="Z154" s="12"/>
      <c r="AA154" s="12"/>
      <c r="AB154" s="12"/>
      <c r="AC154" s="12"/>
      <c r="AD154" s="12"/>
      <c r="AE154" s="12"/>
      <c r="AR154" s="198" t="s">
        <v>79</v>
      </c>
      <c r="AT154" s="199" t="s">
        <v>68</v>
      </c>
      <c r="AU154" s="199" t="s">
        <v>69</v>
      </c>
      <c r="AY154" s="198" t="s">
        <v>140</v>
      </c>
      <c r="BK154" s="200">
        <f>BK155+BK163+BK171</f>
        <v>0</v>
      </c>
    </row>
    <row r="155" s="12" customFormat="1" ht="22.8" customHeight="1">
      <c r="A155" s="12"/>
      <c r="B155" s="187"/>
      <c r="C155" s="188"/>
      <c r="D155" s="189" t="s">
        <v>68</v>
      </c>
      <c r="E155" s="201" t="s">
        <v>544</v>
      </c>
      <c r="F155" s="201" t="s">
        <v>545</v>
      </c>
      <c r="G155" s="188"/>
      <c r="H155" s="188"/>
      <c r="I155" s="191"/>
      <c r="J155" s="202">
        <f>BK155</f>
        <v>0</v>
      </c>
      <c r="K155" s="188"/>
      <c r="L155" s="193"/>
      <c r="M155" s="194"/>
      <c r="N155" s="195"/>
      <c r="O155" s="195"/>
      <c r="P155" s="196">
        <f>SUM(P156:P162)</f>
        <v>0</v>
      </c>
      <c r="Q155" s="195"/>
      <c r="R155" s="196">
        <f>SUM(R156:R162)</f>
        <v>0.00094800000000000006</v>
      </c>
      <c r="S155" s="195"/>
      <c r="T155" s="197">
        <f>SUM(T156:T162)</f>
        <v>0</v>
      </c>
      <c r="U155" s="12"/>
      <c r="V155" s="12"/>
      <c r="W155" s="12"/>
      <c r="X155" s="12"/>
      <c r="Y155" s="12"/>
      <c r="Z155" s="12"/>
      <c r="AA155" s="12"/>
      <c r="AB155" s="12"/>
      <c r="AC155" s="12"/>
      <c r="AD155" s="12"/>
      <c r="AE155" s="12"/>
      <c r="AR155" s="198" t="s">
        <v>79</v>
      </c>
      <c r="AT155" s="199" t="s">
        <v>68</v>
      </c>
      <c r="AU155" s="199" t="s">
        <v>77</v>
      </c>
      <c r="AY155" s="198" t="s">
        <v>140</v>
      </c>
      <c r="BK155" s="200">
        <f>SUM(BK156:BK162)</f>
        <v>0</v>
      </c>
    </row>
    <row r="156" s="2" customFormat="1" ht="33" customHeight="1">
      <c r="A156" s="37"/>
      <c r="B156" s="38"/>
      <c r="C156" s="203" t="s">
        <v>276</v>
      </c>
      <c r="D156" s="203" t="s">
        <v>142</v>
      </c>
      <c r="E156" s="204" t="s">
        <v>714</v>
      </c>
      <c r="F156" s="205" t="s">
        <v>715</v>
      </c>
      <c r="G156" s="206" t="s">
        <v>382</v>
      </c>
      <c r="H156" s="207">
        <v>15.800000000000001</v>
      </c>
      <c r="I156" s="208"/>
      <c r="J156" s="209">
        <f>ROUND(I156*H156,2)</f>
        <v>0</v>
      </c>
      <c r="K156" s="205" t="s">
        <v>146</v>
      </c>
      <c r="L156" s="43"/>
      <c r="M156" s="210" t="s">
        <v>19</v>
      </c>
      <c r="N156" s="211" t="s">
        <v>40</v>
      </c>
      <c r="O156" s="83"/>
      <c r="P156" s="212">
        <f>O156*H156</f>
        <v>0</v>
      </c>
      <c r="Q156" s="212">
        <v>6.0000000000000002E-05</v>
      </c>
      <c r="R156" s="212">
        <f>Q156*H156</f>
        <v>0.00094800000000000006</v>
      </c>
      <c r="S156" s="212">
        <v>0</v>
      </c>
      <c r="T156" s="213">
        <f>S156*H156</f>
        <v>0</v>
      </c>
      <c r="U156" s="37"/>
      <c r="V156" s="37"/>
      <c r="W156" s="37"/>
      <c r="X156" s="37"/>
      <c r="Y156" s="37"/>
      <c r="Z156" s="37"/>
      <c r="AA156" s="37"/>
      <c r="AB156" s="37"/>
      <c r="AC156" s="37"/>
      <c r="AD156" s="37"/>
      <c r="AE156" s="37"/>
      <c r="AR156" s="214" t="s">
        <v>236</v>
      </c>
      <c r="AT156" s="214" t="s">
        <v>142</v>
      </c>
      <c r="AU156" s="214" t="s">
        <v>79</v>
      </c>
      <c r="AY156" s="16" t="s">
        <v>140</v>
      </c>
      <c r="BE156" s="215">
        <f>IF(N156="základní",J156,0)</f>
        <v>0</v>
      </c>
      <c r="BF156" s="215">
        <f>IF(N156="snížená",J156,0)</f>
        <v>0</v>
      </c>
      <c r="BG156" s="215">
        <f>IF(N156="zákl. přenesená",J156,0)</f>
        <v>0</v>
      </c>
      <c r="BH156" s="215">
        <f>IF(N156="sníž. přenesená",J156,0)</f>
        <v>0</v>
      </c>
      <c r="BI156" s="215">
        <f>IF(N156="nulová",J156,0)</f>
        <v>0</v>
      </c>
      <c r="BJ156" s="16" t="s">
        <v>77</v>
      </c>
      <c r="BK156" s="215">
        <f>ROUND(I156*H156,2)</f>
        <v>0</v>
      </c>
      <c r="BL156" s="16" t="s">
        <v>236</v>
      </c>
      <c r="BM156" s="214" t="s">
        <v>716</v>
      </c>
    </row>
    <row r="157" s="2" customFormat="1">
      <c r="A157" s="37"/>
      <c r="B157" s="38"/>
      <c r="C157" s="39"/>
      <c r="D157" s="216" t="s">
        <v>149</v>
      </c>
      <c r="E157" s="39"/>
      <c r="F157" s="217" t="s">
        <v>717</v>
      </c>
      <c r="G157" s="39"/>
      <c r="H157" s="39"/>
      <c r="I157" s="218"/>
      <c r="J157" s="39"/>
      <c r="K157" s="39"/>
      <c r="L157" s="43"/>
      <c r="M157" s="219"/>
      <c r="N157" s="220"/>
      <c r="O157" s="83"/>
      <c r="P157" s="83"/>
      <c r="Q157" s="83"/>
      <c r="R157" s="83"/>
      <c r="S157" s="83"/>
      <c r="T157" s="84"/>
      <c r="U157" s="37"/>
      <c r="V157" s="37"/>
      <c r="W157" s="37"/>
      <c r="X157" s="37"/>
      <c r="Y157" s="37"/>
      <c r="Z157" s="37"/>
      <c r="AA157" s="37"/>
      <c r="AB157" s="37"/>
      <c r="AC157" s="37"/>
      <c r="AD157" s="37"/>
      <c r="AE157" s="37"/>
      <c r="AT157" s="16" t="s">
        <v>149</v>
      </c>
      <c r="AU157" s="16" t="s">
        <v>79</v>
      </c>
    </row>
    <row r="158" s="13" customFormat="1">
      <c r="A158" s="13"/>
      <c r="B158" s="221"/>
      <c r="C158" s="222"/>
      <c r="D158" s="223" t="s">
        <v>151</v>
      </c>
      <c r="E158" s="224" t="s">
        <v>19</v>
      </c>
      <c r="F158" s="225" t="s">
        <v>718</v>
      </c>
      <c r="G158" s="222"/>
      <c r="H158" s="226">
        <v>15.800000000000001</v>
      </c>
      <c r="I158" s="227"/>
      <c r="J158" s="222"/>
      <c r="K158" s="222"/>
      <c r="L158" s="228"/>
      <c r="M158" s="229"/>
      <c r="N158" s="230"/>
      <c r="O158" s="230"/>
      <c r="P158" s="230"/>
      <c r="Q158" s="230"/>
      <c r="R158" s="230"/>
      <c r="S158" s="230"/>
      <c r="T158" s="231"/>
      <c r="U158" s="13"/>
      <c r="V158" s="13"/>
      <c r="W158" s="13"/>
      <c r="X158" s="13"/>
      <c r="Y158" s="13"/>
      <c r="Z158" s="13"/>
      <c r="AA158" s="13"/>
      <c r="AB158" s="13"/>
      <c r="AC158" s="13"/>
      <c r="AD158" s="13"/>
      <c r="AE158" s="13"/>
      <c r="AT158" s="232" t="s">
        <v>151</v>
      </c>
      <c r="AU158" s="232" t="s">
        <v>79</v>
      </c>
      <c r="AV158" s="13" t="s">
        <v>79</v>
      </c>
      <c r="AW158" s="13" t="s">
        <v>31</v>
      </c>
      <c r="AX158" s="13" t="s">
        <v>69</v>
      </c>
      <c r="AY158" s="232" t="s">
        <v>140</v>
      </c>
    </row>
    <row r="159" s="2" customFormat="1" ht="24.15" customHeight="1">
      <c r="A159" s="37"/>
      <c r="B159" s="38"/>
      <c r="C159" s="233" t="s">
        <v>7</v>
      </c>
      <c r="D159" s="233" t="s">
        <v>237</v>
      </c>
      <c r="E159" s="234" t="s">
        <v>553</v>
      </c>
      <c r="F159" s="235" t="s">
        <v>719</v>
      </c>
      <c r="G159" s="236" t="s">
        <v>382</v>
      </c>
      <c r="H159" s="237">
        <v>15.800000000000001</v>
      </c>
      <c r="I159" s="238"/>
      <c r="J159" s="239">
        <f>ROUND(I159*H159,2)</f>
        <v>0</v>
      </c>
      <c r="K159" s="235" t="s">
        <v>19</v>
      </c>
      <c r="L159" s="240"/>
      <c r="M159" s="241" t="s">
        <v>19</v>
      </c>
      <c r="N159" s="242" t="s">
        <v>40</v>
      </c>
      <c r="O159" s="83"/>
      <c r="P159" s="212">
        <f>O159*H159</f>
        <v>0</v>
      </c>
      <c r="Q159" s="212">
        <v>0</v>
      </c>
      <c r="R159" s="212">
        <f>Q159*H159</f>
        <v>0</v>
      </c>
      <c r="S159" s="212">
        <v>0</v>
      </c>
      <c r="T159" s="213">
        <f>S159*H159</f>
        <v>0</v>
      </c>
      <c r="U159" s="37"/>
      <c r="V159" s="37"/>
      <c r="W159" s="37"/>
      <c r="X159" s="37"/>
      <c r="Y159" s="37"/>
      <c r="Z159" s="37"/>
      <c r="AA159" s="37"/>
      <c r="AB159" s="37"/>
      <c r="AC159" s="37"/>
      <c r="AD159" s="37"/>
      <c r="AE159" s="37"/>
      <c r="AR159" s="214" t="s">
        <v>367</v>
      </c>
      <c r="AT159" s="214" t="s">
        <v>237</v>
      </c>
      <c r="AU159" s="214" t="s">
        <v>79</v>
      </c>
      <c r="AY159" s="16" t="s">
        <v>140</v>
      </c>
      <c r="BE159" s="215">
        <f>IF(N159="základní",J159,0)</f>
        <v>0</v>
      </c>
      <c r="BF159" s="215">
        <f>IF(N159="snížená",J159,0)</f>
        <v>0</v>
      </c>
      <c r="BG159" s="215">
        <f>IF(N159="zákl. přenesená",J159,0)</f>
        <v>0</v>
      </c>
      <c r="BH159" s="215">
        <f>IF(N159="sníž. přenesená",J159,0)</f>
        <v>0</v>
      </c>
      <c r="BI159" s="215">
        <f>IF(N159="nulová",J159,0)</f>
        <v>0</v>
      </c>
      <c r="BJ159" s="16" t="s">
        <v>77</v>
      </c>
      <c r="BK159" s="215">
        <f>ROUND(I159*H159,2)</f>
        <v>0</v>
      </c>
      <c r="BL159" s="16" t="s">
        <v>236</v>
      </c>
      <c r="BM159" s="214" t="s">
        <v>720</v>
      </c>
    </row>
    <row r="160" s="2" customFormat="1">
      <c r="A160" s="37"/>
      <c r="B160" s="38"/>
      <c r="C160" s="39"/>
      <c r="D160" s="223" t="s">
        <v>391</v>
      </c>
      <c r="E160" s="39"/>
      <c r="F160" s="243" t="s">
        <v>721</v>
      </c>
      <c r="G160" s="39"/>
      <c r="H160" s="39"/>
      <c r="I160" s="218"/>
      <c r="J160" s="39"/>
      <c r="K160" s="39"/>
      <c r="L160" s="43"/>
      <c r="M160" s="219"/>
      <c r="N160" s="220"/>
      <c r="O160" s="83"/>
      <c r="P160" s="83"/>
      <c r="Q160" s="83"/>
      <c r="R160" s="83"/>
      <c r="S160" s="83"/>
      <c r="T160" s="84"/>
      <c r="U160" s="37"/>
      <c r="V160" s="37"/>
      <c r="W160" s="37"/>
      <c r="X160" s="37"/>
      <c r="Y160" s="37"/>
      <c r="Z160" s="37"/>
      <c r="AA160" s="37"/>
      <c r="AB160" s="37"/>
      <c r="AC160" s="37"/>
      <c r="AD160" s="37"/>
      <c r="AE160" s="37"/>
      <c r="AT160" s="16" t="s">
        <v>391</v>
      </c>
      <c r="AU160" s="16" t="s">
        <v>79</v>
      </c>
    </row>
    <row r="161" s="2" customFormat="1" ht="44.25" customHeight="1">
      <c r="A161" s="37"/>
      <c r="B161" s="38"/>
      <c r="C161" s="203" t="s">
        <v>297</v>
      </c>
      <c r="D161" s="203" t="s">
        <v>142</v>
      </c>
      <c r="E161" s="204" t="s">
        <v>722</v>
      </c>
      <c r="F161" s="205" t="s">
        <v>723</v>
      </c>
      <c r="G161" s="206" t="s">
        <v>524</v>
      </c>
      <c r="H161" s="244"/>
      <c r="I161" s="208"/>
      <c r="J161" s="209">
        <f>ROUND(I161*H161,2)</f>
        <v>0</v>
      </c>
      <c r="K161" s="205" t="s">
        <v>146</v>
      </c>
      <c r="L161" s="43"/>
      <c r="M161" s="210" t="s">
        <v>19</v>
      </c>
      <c r="N161" s="211" t="s">
        <v>40</v>
      </c>
      <c r="O161" s="83"/>
      <c r="P161" s="212">
        <f>O161*H161</f>
        <v>0</v>
      </c>
      <c r="Q161" s="212">
        <v>0</v>
      </c>
      <c r="R161" s="212">
        <f>Q161*H161</f>
        <v>0</v>
      </c>
      <c r="S161" s="212">
        <v>0</v>
      </c>
      <c r="T161" s="213">
        <f>S161*H161</f>
        <v>0</v>
      </c>
      <c r="U161" s="37"/>
      <c r="V161" s="37"/>
      <c r="W161" s="37"/>
      <c r="X161" s="37"/>
      <c r="Y161" s="37"/>
      <c r="Z161" s="37"/>
      <c r="AA161" s="37"/>
      <c r="AB161" s="37"/>
      <c r="AC161" s="37"/>
      <c r="AD161" s="37"/>
      <c r="AE161" s="37"/>
      <c r="AR161" s="214" t="s">
        <v>236</v>
      </c>
      <c r="AT161" s="214" t="s">
        <v>142</v>
      </c>
      <c r="AU161" s="214" t="s">
        <v>79</v>
      </c>
      <c r="AY161" s="16" t="s">
        <v>140</v>
      </c>
      <c r="BE161" s="215">
        <f>IF(N161="základní",J161,0)</f>
        <v>0</v>
      </c>
      <c r="BF161" s="215">
        <f>IF(N161="snížená",J161,0)</f>
        <v>0</v>
      </c>
      <c r="BG161" s="215">
        <f>IF(N161="zákl. přenesená",J161,0)</f>
        <v>0</v>
      </c>
      <c r="BH161" s="215">
        <f>IF(N161="sníž. přenesená",J161,0)</f>
        <v>0</v>
      </c>
      <c r="BI161" s="215">
        <f>IF(N161="nulová",J161,0)</f>
        <v>0</v>
      </c>
      <c r="BJ161" s="16" t="s">
        <v>77</v>
      </c>
      <c r="BK161" s="215">
        <f>ROUND(I161*H161,2)</f>
        <v>0</v>
      </c>
      <c r="BL161" s="16" t="s">
        <v>236</v>
      </c>
      <c r="BM161" s="214" t="s">
        <v>724</v>
      </c>
    </row>
    <row r="162" s="2" customFormat="1">
      <c r="A162" s="37"/>
      <c r="B162" s="38"/>
      <c r="C162" s="39"/>
      <c r="D162" s="216" t="s">
        <v>149</v>
      </c>
      <c r="E162" s="39"/>
      <c r="F162" s="217" t="s">
        <v>725</v>
      </c>
      <c r="G162" s="39"/>
      <c r="H162" s="39"/>
      <c r="I162" s="218"/>
      <c r="J162" s="39"/>
      <c r="K162" s="39"/>
      <c r="L162" s="43"/>
      <c r="M162" s="219"/>
      <c r="N162" s="220"/>
      <c r="O162" s="83"/>
      <c r="P162" s="83"/>
      <c r="Q162" s="83"/>
      <c r="R162" s="83"/>
      <c r="S162" s="83"/>
      <c r="T162" s="84"/>
      <c r="U162" s="37"/>
      <c r="V162" s="37"/>
      <c r="W162" s="37"/>
      <c r="X162" s="37"/>
      <c r="Y162" s="37"/>
      <c r="Z162" s="37"/>
      <c r="AA162" s="37"/>
      <c r="AB162" s="37"/>
      <c r="AC162" s="37"/>
      <c r="AD162" s="37"/>
      <c r="AE162" s="37"/>
      <c r="AT162" s="16" t="s">
        <v>149</v>
      </c>
      <c r="AU162" s="16" t="s">
        <v>79</v>
      </c>
    </row>
    <row r="163" s="12" customFormat="1" ht="22.8" customHeight="1">
      <c r="A163" s="12"/>
      <c r="B163" s="187"/>
      <c r="C163" s="188"/>
      <c r="D163" s="189" t="s">
        <v>68</v>
      </c>
      <c r="E163" s="201" t="s">
        <v>726</v>
      </c>
      <c r="F163" s="201" t="s">
        <v>727</v>
      </c>
      <c r="G163" s="188"/>
      <c r="H163" s="188"/>
      <c r="I163" s="191"/>
      <c r="J163" s="202">
        <f>BK163</f>
        <v>0</v>
      </c>
      <c r="K163" s="188"/>
      <c r="L163" s="193"/>
      <c r="M163" s="194"/>
      <c r="N163" s="195"/>
      <c r="O163" s="195"/>
      <c r="P163" s="196">
        <f>SUM(P164:P170)</f>
        <v>0</v>
      </c>
      <c r="Q163" s="195"/>
      <c r="R163" s="196">
        <f>SUM(R164:R170)</f>
        <v>4.3292069718749993</v>
      </c>
      <c r="S163" s="195"/>
      <c r="T163" s="197">
        <f>SUM(T164:T170)</f>
        <v>0</v>
      </c>
      <c r="U163" s="12"/>
      <c r="V163" s="12"/>
      <c r="W163" s="12"/>
      <c r="X163" s="12"/>
      <c r="Y163" s="12"/>
      <c r="Z163" s="12"/>
      <c r="AA163" s="12"/>
      <c r="AB163" s="12"/>
      <c r="AC163" s="12"/>
      <c r="AD163" s="12"/>
      <c r="AE163" s="12"/>
      <c r="AR163" s="198" t="s">
        <v>79</v>
      </c>
      <c r="AT163" s="199" t="s">
        <v>68</v>
      </c>
      <c r="AU163" s="199" t="s">
        <v>77</v>
      </c>
      <c r="AY163" s="198" t="s">
        <v>140</v>
      </c>
      <c r="BK163" s="200">
        <f>SUM(BK164:BK170)</f>
        <v>0</v>
      </c>
    </row>
    <row r="164" s="2" customFormat="1" ht="49.05" customHeight="1">
      <c r="A164" s="37"/>
      <c r="B164" s="38"/>
      <c r="C164" s="203" t="s">
        <v>308</v>
      </c>
      <c r="D164" s="203" t="s">
        <v>142</v>
      </c>
      <c r="E164" s="204" t="s">
        <v>728</v>
      </c>
      <c r="F164" s="205" t="s">
        <v>729</v>
      </c>
      <c r="G164" s="206" t="s">
        <v>155</v>
      </c>
      <c r="H164" s="207">
        <v>28.125</v>
      </c>
      <c r="I164" s="208"/>
      <c r="J164" s="209">
        <f>ROUND(I164*H164,2)</f>
        <v>0</v>
      </c>
      <c r="K164" s="205" t="s">
        <v>146</v>
      </c>
      <c r="L164" s="43"/>
      <c r="M164" s="210" t="s">
        <v>19</v>
      </c>
      <c r="N164" s="211" t="s">
        <v>40</v>
      </c>
      <c r="O164" s="83"/>
      <c r="P164" s="212">
        <f>O164*H164</f>
        <v>0</v>
      </c>
      <c r="Q164" s="212">
        <v>0.040000959000000003</v>
      </c>
      <c r="R164" s="212">
        <f>Q164*H164</f>
        <v>1.1250269718750001</v>
      </c>
      <c r="S164" s="212">
        <v>0</v>
      </c>
      <c r="T164" s="213">
        <f>S164*H164</f>
        <v>0</v>
      </c>
      <c r="U164" s="37"/>
      <c r="V164" s="37"/>
      <c r="W164" s="37"/>
      <c r="X164" s="37"/>
      <c r="Y164" s="37"/>
      <c r="Z164" s="37"/>
      <c r="AA164" s="37"/>
      <c r="AB164" s="37"/>
      <c r="AC164" s="37"/>
      <c r="AD164" s="37"/>
      <c r="AE164" s="37"/>
      <c r="AR164" s="214" t="s">
        <v>236</v>
      </c>
      <c r="AT164" s="214" t="s">
        <v>142</v>
      </c>
      <c r="AU164" s="214" t="s">
        <v>79</v>
      </c>
      <c r="AY164" s="16" t="s">
        <v>140</v>
      </c>
      <c r="BE164" s="215">
        <f>IF(N164="základní",J164,0)</f>
        <v>0</v>
      </c>
      <c r="BF164" s="215">
        <f>IF(N164="snížená",J164,0)</f>
        <v>0</v>
      </c>
      <c r="BG164" s="215">
        <f>IF(N164="zákl. přenesená",J164,0)</f>
        <v>0</v>
      </c>
      <c r="BH164" s="215">
        <f>IF(N164="sníž. přenesená",J164,0)</f>
        <v>0</v>
      </c>
      <c r="BI164" s="215">
        <f>IF(N164="nulová",J164,0)</f>
        <v>0</v>
      </c>
      <c r="BJ164" s="16" t="s">
        <v>77</v>
      </c>
      <c r="BK164" s="215">
        <f>ROUND(I164*H164,2)</f>
        <v>0</v>
      </c>
      <c r="BL164" s="16" t="s">
        <v>236</v>
      </c>
      <c r="BM164" s="214" t="s">
        <v>730</v>
      </c>
    </row>
    <row r="165" s="2" customFormat="1">
      <c r="A165" s="37"/>
      <c r="B165" s="38"/>
      <c r="C165" s="39"/>
      <c r="D165" s="216" t="s">
        <v>149</v>
      </c>
      <c r="E165" s="39"/>
      <c r="F165" s="217" t="s">
        <v>731</v>
      </c>
      <c r="G165" s="39"/>
      <c r="H165" s="39"/>
      <c r="I165" s="218"/>
      <c r="J165" s="39"/>
      <c r="K165" s="39"/>
      <c r="L165" s="43"/>
      <c r="M165" s="219"/>
      <c r="N165" s="220"/>
      <c r="O165" s="83"/>
      <c r="P165" s="83"/>
      <c r="Q165" s="83"/>
      <c r="R165" s="83"/>
      <c r="S165" s="83"/>
      <c r="T165" s="84"/>
      <c r="U165" s="37"/>
      <c r="V165" s="37"/>
      <c r="W165" s="37"/>
      <c r="X165" s="37"/>
      <c r="Y165" s="37"/>
      <c r="Z165" s="37"/>
      <c r="AA165" s="37"/>
      <c r="AB165" s="37"/>
      <c r="AC165" s="37"/>
      <c r="AD165" s="37"/>
      <c r="AE165" s="37"/>
      <c r="AT165" s="16" t="s">
        <v>149</v>
      </c>
      <c r="AU165" s="16" t="s">
        <v>79</v>
      </c>
    </row>
    <row r="166" s="13" customFormat="1">
      <c r="A166" s="13"/>
      <c r="B166" s="221"/>
      <c r="C166" s="222"/>
      <c r="D166" s="223" t="s">
        <v>151</v>
      </c>
      <c r="E166" s="224" t="s">
        <v>19</v>
      </c>
      <c r="F166" s="225" t="s">
        <v>732</v>
      </c>
      <c r="G166" s="222"/>
      <c r="H166" s="226">
        <v>28.125</v>
      </c>
      <c r="I166" s="227"/>
      <c r="J166" s="222"/>
      <c r="K166" s="222"/>
      <c r="L166" s="228"/>
      <c r="M166" s="229"/>
      <c r="N166" s="230"/>
      <c r="O166" s="230"/>
      <c r="P166" s="230"/>
      <c r="Q166" s="230"/>
      <c r="R166" s="230"/>
      <c r="S166" s="230"/>
      <c r="T166" s="231"/>
      <c r="U166" s="13"/>
      <c r="V166" s="13"/>
      <c r="W166" s="13"/>
      <c r="X166" s="13"/>
      <c r="Y166" s="13"/>
      <c r="Z166" s="13"/>
      <c r="AA166" s="13"/>
      <c r="AB166" s="13"/>
      <c r="AC166" s="13"/>
      <c r="AD166" s="13"/>
      <c r="AE166" s="13"/>
      <c r="AT166" s="232" t="s">
        <v>151</v>
      </c>
      <c r="AU166" s="232" t="s">
        <v>79</v>
      </c>
      <c r="AV166" s="13" t="s">
        <v>79</v>
      </c>
      <c r="AW166" s="13" t="s">
        <v>31</v>
      </c>
      <c r="AX166" s="13" t="s">
        <v>69</v>
      </c>
      <c r="AY166" s="232" t="s">
        <v>140</v>
      </c>
    </row>
    <row r="167" s="2" customFormat="1" ht="16.5" customHeight="1">
      <c r="A167" s="37"/>
      <c r="B167" s="38"/>
      <c r="C167" s="233" t="s">
        <v>314</v>
      </c>
      <c r="D167" s="233" t="s">
        <v>237</v>
      </c>
      <c r="E167" s="234" t="s">
        <v>733</v>
      </c>
      <c r="F167" s="235" t="s">
        <v>734</v>
      </c>
      <c r="G167" s="236" t="s">
        <v>155</v>
      </c>
      <c r="H167" s="237">
        <v>30.515999999999998</v>
      </c>
      <c r="I167" s="238"/>
      <c r="J167" s="239">
        <f>ROUND(I167*H167,2)</f>
        <v>0</v>
      </c>
      <c r="K167" s="235" t="s">
        <v>146</v>
      </c>
      <c r="L167" s="240"/>
      <c r="M167" s="241" t="s">
        <v>19</v>
      </c>
      <c r="N167" s="242" t="s">
        <v>40</v>
      </c>
      <c r="O167" s="83"/>
      <c r="P167" s="212">
        <f>O167*H167</f>
        <v>0</v>
      </c>
      <c r="Q167" s="212">
        <v>0.105</v>
      </c>
      <c r="R167" s="212">
        <f>Q167*H167</f>
        <v>3.2041799999999996</v>
      </c>
      <c r="S167" s="212">
        <v>0</v>
      </c>
      <c r="T167" s="213">
        <f>S167*H167</f>
        <v>0</v>
      </c>
      <c r="U167" s="37"/>
      <c r="V167" s="37"/>
      <c r="W167" s="37"/>
      <c r="X167" s="37"/>
      <c r="Y167" s="37"/>
      <c r="Z167" s="37"/>
      <c r="AA167" s="37"/>
      <c r="AB167" s="37"/>
      <c r="AC167" s="37"/>
      <c r="AD167" s="37"/>
      <c r="AE167" s="37"/>
      <c r="AR167" s="214" t="s">
        <v>367</v>
      </c>
      <c r="AT167" s="214" t="s">
        <v>237</v>
      </c>
      <c r="AU167" s="214" t="s">
        <v>79</v>
      </c>
      <c r="AY167" s="16" t="s">
        <v>140</v>
      </c>
      <c r="BE167" s="215">
        <f>IF(N167="základní",J167,0)</f>
        <v>0</v>
      </c>
      <c r="BF167" s="215">
        <f>IF(N167="snížená",J167,0)</f>
        <v>0</v>
      </c>
      <c r="BG167" s="215">
        <f>IF(N167="zákl. přenesená",J167,0)</f>
        <v>0</v>
      </c>
      <c r="BH167" s="215">
        <f>IF(N167="sníž. přenesená",J167,0)</f>
        <v>0</v>
      </c>
      <c r="BI167" s="215">
        <f>IF(N167="nulová",J167,0)</f>
        <v>0</v>
      </c>
      <c r="BJ167" s="16" t="s">
        <v>77</v>
      </c>
      <c r="BK167" s="215">
        <f>ROUND(I167*H167,2)</f>
        <v>0</v>
      </c>
      <c r="BL167" s="16" t="s">
        <v>236</v>
      </c>
      <c r="BM167" s="214" t="s">
        <v>735</v>
      </c>
    </row>
    <row r="168" s="13" customFormat="1">
      <c r="A168" s="13"/>
      <c r="B168" s="221"/>
      <c r="C168" s="222"/>
      <c r="D168" s="223" t="s">
        <v>151</v>
      </c>
      <c r="E168" s="222"/>
      <c r="F168" s="225" t="s">
        <v>736</v>
      </c>
      <c r="G168" s="222"/>
      <c r="H168" s="226">
        <v>30.515999999999998</v>
      </c>
      <c r="I168" s="227"/>
      <c r="J168" s="222"/>
      <c r="K168" s="222"/>
      <c r="L168" s="228"/>
      <c r="M168" s="229"/>
      <c r="N168" s="230"/>
      <c r="O168" s="230"/>
      <c r="P168" s="230"/>
      <c r="Q168" s="230"/>
      <c r="R168" s="230"/>
      <c r="S168" s="230"/>
      <c r="T168" s="231"/>
      <c r="U168" s="13"/>
      <c r="V168" s="13"/>
      <c r="W168" s="13"/>
      <c r="X168" s="13"/>
      <c r="Y168" s="13"/>
      <c r="Z168" s="13"/>
      <c r="AA168" s="13"/>
      <c r="AB168" s="13"/>
      <c r="AC168" s="13"/>
      <c r="AD168" s="13"/>
      <c r="AE168" s="13"/>
      <c r="AT168" s="232" t="s">
        <v>151</v>
      </c>
      <c r="AU168" s="232" t="s">
        <v>79</v>
      </c>
      <c r="AV168" s="13" t="s">
        <v>79</v>
      </c>
      <c r="AW168" s="13" t="s">
        <v>4</v>
      </c>
      <c r="AX168" s="13" t="s">
        <v>77</v>
      </c>
      <c r="AY168" s="232" t="s">
        <v>140</v>
      </c>
    </row>
    <row r="169" s="2" customFormat="1" ht="55.5" customHeight="1">
      <c r="A169" s="37"/>
      <c r="B169" s="38"/>
      <c r="C169" s="203" t="s">
        <v>319</v>
      </c>
      <c r="D169" s="203" t="s">
        <v>142</v>
      </c>
      <c r="E169" s="204" t="s">
        <v>737</v>
      </c>
      <c r="F169" s="205" t="s">
        <v>738</v>
      </c>
      <c r="G169" s="206" t="s">
        <v>524</v>
      </c>
      <c r="H169" s="244"/>
      <c r="I169" s="208"/>
      <c r="J169" s="209">
        <f>ROUND(I169*H169,2)</f>
        <v>0</v>
      </c>
      <c r="K169" s="205" t="s">
        <v>146</v>
      </c>
      <c r="L169" s="43"/>
      <c r="M169" s="210" t="s">
        <v>19</v>
      </c>
      <c r="N169" s="211" t="s">
        <v>40</v>
      </c>
      <c r="O169" s="83"/>
      <c r="P169" s="212">
        <f>O169*H169</f>
        <v>0</v>
      </c>
      <c r="Q169" s="212">
        <v>0</v>
      </c>
      <c r="R169" s="212">
        <f>Q169*H169</f>
        <v>0</v>
      </c>
      <c r="S169" s="212">
        <v>0</v>
      </c>
      <c r="T169" s="213">
        <f>S169*H169</f>
        <v>0</v>
      </c>
      <c r="U169" s="37"/>
      <c r="V169" s="37"/>
      <c r="W169" s="37"/>
      <c r="X169" s="37"/>
      <c r="Y169" s="37"/>
      <c r="Z169" s="37"/>
      <c r="AA169" s="37"/>
      <c r="AB169" s="37"/>
      <c r="AC169" s="37"/>
      <c r="AD169" s="37"/>
      <c r="AE169" s="37"/>
      <c r="AR169" s="214" t="s">
        <v>236</v>
      </c>
      <c r="AT169" s="214" t="s">
        <v>142</v>
      </c>
      <c r="AU169" s="214" t="s">
        <v>79</v>
      </c>
      <c r="AY169" s="16" t="s">
        <v>140</v>
      </c>
      <c r="BE169" s="215">
        <f>IF(N169="základní",J169,0)</f>
        <v>0</v>
      </c>
      <c r="BF169" s="215">
        <f>IF(N169="snížená",J169,0)</f>
        <v>0</v>
      </c>
      <c r="BG169" s="215">
        <f>IF(N169="zákl. přenesená",J169,0)</f>
        <v>0</v>
      </c>
      <c r="BH169" s="215">
        <f>IF(N169="sníž. přenesená",J169,0)</f>
        <v>0</v>
      </c>
      <c r="BI169" s="215">
        <f>IF(N169="nulová",J169,0)</f>
        <v>0</v>
      </c>
      <c r="BJ169" s="16" t="s">
        <v>77</v>
      </c>
      <c r="BK169" s="215">
        <f>ROUND(I169*H169,2)</f>
        <v>0</v>
      </c>
      <c r="BL169" s="16" t="s">
        <v>236</v>
      </c>
      <c r="BM169" s="214" t="s">
        <v>739</v>
      </c>
    </row>
    <row r="170" s="2" customFormat="1">
      <c r="A170" s="37"/>
      <c r="B170" s="38"/>
      <c r="C170" s="39"/>
      <c r="D170" s="216" t="s">
        <v>149</v>
      </c>
      <c r="E170" s="39"/>
      <c r="F170" s="217" t="s">
        <v>740</v>
      </c>
      <c r="G170" s="39"/>
      <c r="H170" s="39"/>
      <c r="I170" s="218"/>
      <c r="J170" s="39"/>
      <c r="K170" s="39"/>
      <c r="L170" s="43"/>
      <c r="M170" s="219"/>
      <c r="N170" s="220"/>
      <c r="O170" s="83"/>
      <c r="P170" s="83"/>
      <c r="Q170" s="83"/>
      <c r="R170" s="83"/>
      <c r="S170" s="83"/>
      <c r="T170" s="84"/>
      <c r="U170" s="37"/>
      <c r="V170" s="37"/>
      <c r="W170" s="37"/>
      <c r="X170" s="37"/>
      <c r="Y170" s="37"/>
      <c r="Z170" s="37"/>
      <c r="AA170" s="37"/>
      <c r="AB170" s="37"/>
      <c r="AC170" s="37"/>
      <c r="AD170" s="37"/>
      <c r="AE170" s="37"/>
      <c r="AT170" s="16" t="s">
        <v>149</v>
      </c>
      <c r="AU170" s="16" t="s">
        <v>79</v>
      </c>
    </row>
    <row r="171" s="12" customFormat="1" ht="22.8" customHeight="1">
      <c r="A171" s="12"/>
      <c r="B171" s="187"/>
      <c r="C171" s="188"/>
      <c r="D171" s="189" t="s">
        <v>68</v>
      </c>
      <c r="E171" s="201" t="s">
        <v>741</v>
      </c>
      <c r="F171" s="201" t="s">
        <v>742</v>
      </c>
      <c r="G171" s="188"/>
      <c r="H171" s="188"/>
      <c r="I171" s="191"/>
      <c r="J171" s="202">
        <f>BK171</f>
        <v>0</v>
      </c>
      <c r="K171" s="188"/>
      <c r="L171" s="193"/>
      <c r="M171" s="194"/>
      <c r="N171" s="195"/>
      <c r="O171" s="195"/>
      <c r="P171" s="196">
        <f>SUM(P172:P184)</f>
        <v>0</v>
      </c>
      <c r="Q171" s="195"/>
      <c r="R171" s="196">
        <f>SUM(R172:R184)</f>
        <v>0.37238250000000001</v>
      </c>
      <c r="S171" s="195"/>
      <c r="T171" s="197">
        <f>SUM(T172:T184)</f>
        <v>0</v>
      </c>
      <c r="U171" s="12"/>
      <c r="V171" s="12"/>
      <c r="W171" s="12"/>
      <c r="X171" s="12"/>
      <c r="Y171" s="12"/>
      <c r="Z171" s="12"/>
      <c r="AA171" s="12"/>
      <c r="AB171" s="12"/>
      <c r="AC171" s="12"/>
      <c r="AD171" s="12"/>
      <c r="AE171" s="12"/>
      <c r="AR171" s="198" t="s">
        <v>79</v>
      </c>
      <c r="AT171" s="199" t="s">
        <v>68</v>
      </c>
      <c r="AU171" s="199" t="s">
        <v>77</v>
      </c>
      <c r="AY171" s="198" t="s">
        <v>140</v>
      </c>
      <c r="BK171" s="200">
        <f>SUM(BK172:BK184)</f>
        <v>0</v>
      </c>
    </row>
    <row r="172" s="2" customFormat="1" ht="49.05" customHeight="1">
      <c r="A172" s="37"/>
      <c r="B172" s="38"/>
      <c r="C172" s="203" t="s">
        <v>324</v>
      </c>
      <c r="D172" s="203" t="s">
        <v>142</v>
      </c>
      <c r="E172" s="204" t="s">
        <v>743</v>
      </c>
      <c r="F172" s="205" t="s">
        <v>744</v>
      </c>
      <c r="G172" s="206" t="s">
        <v>155</v>
      </c>
      <c r="H172" s="207">
        <v>10.25</v>
      </c>
      <c r="I172" s="208"/>
      <c r="J172" s="209">
        <f>ROUND(I172*H172,2)</f>
        <v>0</v>
      </c>
      <c r="K172" s="205" t="s">
        <v>146</v>
      </c>
      <c r="L172" s="43"/>
      <c r="M172" s="210" t="s">
        <v>19</v>
      </c>
      <c r="N172" s="211" t="s">
        <v>40</v>
      </c>
      <c r="O172" s="83"/>
      <c r="P172" s="212">
        <f>O172*H172</f>
        <v>0</v>
      </c>
      <c r="Q172" s="212">
        <v>0.035700000000000003</v>
      </c>
      <c r="R172" s="212">
        <f>Q172*H172</f>
        <v>0.365925</v>
      </c>
      <c r="S172" s="212">
        <v>0</v>
      </c>
      <c r="T172" s="213">
        <f>S172*H172</f>
        <v>0</v>
      </c>
      <c r="U172" s="37"/>
      <c r="V172" s="37"/>
      <c r="W172" s="37"/>
      <c r="X172" s="37"/>
      <c r="Y172" s="37"/>
      <c r="Z172" s="37"/>
      <c r="AA172" s="37"/>
      <c r="AB172" s="37"/>
      <c r="AC172" s="37"/>
      <c r="AD172" s="37"/>
      <c r="AE172" s="37"/>
      <c r="AR172" s="214" t="s">
        <v>236</v>
      </c>
      <c r="AT172" s="214" t="s">
        <v>142</v>
      </c>
      <c r="AU172" s="214" t="s">
        <v>79</v>
      </c>
      <c r="AY172" s="16" t="s">
        <v>140</v>
      </c>
      <c r="BE172" s="215">
        <f>IF(N172="základní",J172,0)</f>
        <v>0</v>
      </c>
      <c r="BF172" s="215">
        <f>IF(N172="snížená",J172,0)</f>
        <v>0</v>
      </c>
      <c r="BG172" s="215">
        <f>IF(N172="zákl. přenesená",J172,0)</f>
        <v>0</v>
      </c>
      <c r="BH172" s="215">
        <f>IF(N172="sníž. přenesená",J172,0)</f>
        <v>0</v>
      </c>
      <c r="BI172" s="215">
        <f>IF(N172="nulová",J172,0)</f>
        <v>0</v>
      </c>
      <c r="BJ172" s="16" t="s">
        <v>77</v>
      </c>
      <c r="BK172" s="215">
        <f>ROUND(I172*H172,2)</f>
        <v>0</v>
      </c>
      <c r="BL172" s="16" t="s">
        <v>236</v>
      </c>
      <c r="BM172" s="214" t="s">
        <v>745</v>
      </c>
    </row>
    <row r="173" s="2" customFormat="1">
      <c r="A173" s="37"/>
      <c r="B173" s="38"/>
      <c r="C173" s="39"/>
      <c r="D173" s="216" t="s">
        <v>149</v>
      </c>
      <c r="E173" s="39"/>
      <c r="F173" s="217" t="s">
        <v>746</v>
      </c>
      <c r="G173" s="39"/>
      <c r="H173" s="39"/>
      <c r="I173" s="218"/>
      <c r="J173" s="39"/>
      <c r="K173" s="39"/>
      <c r="L173" s="43"/>
      <c r="M173" s="219"/>
      <c r="N173" s="220"/>
      <c r="O173" s="83"/>
      <c r="P173" s="83"/>
      <c r="Q173" s="83"/>
      <c r="R173" s="83"/>
      <c r="S173" s="83"/>
      <c r="T173" s="84"/>
      <c r="U173" s="37"/>
      <c r="V173" s="37"/>
      <c r="W173" s="37"/>
      <c r="X173" s="37"/>
      <c r="Y173" s="37"/>
      <c r="Z173" s="37"/>
      <c r="AA173" s="37"/>
      <c r="AB173" s="37"/>
      <c r="AC173" s="37"/>
      <c r="AD173" s="37"/>
      <c r="AE173" s="37"/>
      <c r="AT173" s="16" t="s">
        <v>149</v>
      </c>
      <c r="AU173" s="16" t="s">
        <v>79</v>
      </c>
    </row>
    <row r="174" s="13" customFormat="1">
      <c r="A174" s="13"/>
      <c r="B174" s="221"/>
      <c r="C174" s="222"/>
      <c r="D174" s="223" t="s">
        <v>151</v>
      </c>
      <c r="E174" s="224" t="s">
        <v>19</v>
      </c>
      <c r="F174" s="225" t="s">
        <v>747</v>
      </c>
      <c r="G174" s="222"/>
      <c r="H174" s="226">
        <v>10.25</v>
      </c>
      <c r="I174" s="227"/>
      <c r="J174" s="222"/>
      <c r="K174" s="222"/>
      <c r="L174" s="228"/>
      <c r="M174" s="229"/>
      <c r="N174" s="230"/>
      <c r="O174" s="230"/>
      <c r="P174" s="230"/>
      <c r="Q174" s="230"/>
      <c r="R174" s="230"/>
      <c r="S174" s="230"/>
      <c r="T174" s="231"/>
      <c r="U174" s="13"/>
      <c r="V174" s="13"/>
      <c r="W174" s="13"/>
      <c r="X174" s="13"/>
      <c r="Y174" s="13"/>
      <c r="Z174" s="13"/>
      <c r="AA174" s="13"/>
      <c r="AB174" s="13"/>
      <c r="AC174" s="13"/>
      <c r="AD174" s="13"/>
      <c r="AE174" s="13"/>
      <c r="AT174" s="232" t="s">
        <v>151</v>
      </c>
      <c r="AU174" s="232" t="s">
        <v>79</v>
      </c>
      <c r="AV174" s="13" t="s">
        <v>79</v>
      </c>
      <c r="AW174" s="13" t="s">
        <v>31</v>
      </c>
      <c r="AX174" s="13" t="s">
        <v>69</v>
      </c>
      <c r="AY174" s="232" t="s">
        <v>140</v>
      </c>
    </row>
    <row r="175" s="2" customFormat="1" ht="16.5" customHeight="1">
      <c r="A175" s="37"/>
      <c r="B175" s="38"/>
      <c r="C175" s="233" t="s">
        <v>329</v>
      </c>
      <c r="D175" s="233" t="s">
        <v>237</v>
      </c>
      <c r="E175" s="234" t="s">
        <v>748</v>
      </c>
      <c r="F175" s="235" t="s">
        <v>749</v>
      </c>
      <c r="G175" s="236" t="s">
        <v>155</v>
      </c>
      <c r="H175" s="237">
        <v>12.300000000000001</v>
      </c>
      <c r="I175" s="238"/>
      <c r="J175" s="239">
        <f>ROUND(I175*H175,2)</f>
        <v>0</v>
      </c>
      <c r="K175" s="235" t="s">
        <v>19</v>
      </c>
      <c r="L175" s="240"/>
      <c r="M175" s="241" t="s">
        <v>19</v>
      </c>
      <c r="N175" s="242" t="s">
        <v>40</v>
      </c>
      <c r="O175" s="83"/>
      <c r="P175" s="212">
        <f>O175*H175</f>
        <v>0</v>
      </c>
      <c r="Q175" s="212">
        <v>0</v>
      </c>
      <c r="R175" s="212">
        <f>Q175*H175</f>
        <v>0</v>
      </c>
      <c r="S175" s="212">
        <v>0</v>
      </c>
      <c r="T175" s="213">
        <f>S175*H175</f>
        <v>0</v>
      </c>
      <c r="U175" s="37"/>
      <c r="V175" s="37"/>
      <c r="W175" s="37"/>
      <c r="X175" s="37"/>
      <c r="Y175" s="37"/>
      <c r="Z175" s="37"/>
      <c r="AA175" s="37"/>
      <c r="AB175" s="37"/>
      <c r="AC175" s="37"/>
      <c r="AD175" s="37"/>
      <c r="AE175" s="37"/>
      <c r="AR175" s="214" t="s">
        <v>367</v>
      </c>
      <c r="AT175" s="214" t="s">
        <v>237</v>
      </c>
      <c r="AU175" s="214" t="s">
        <v>79</v>
      </c>
      <c r="AY175" s="16" t="s">
        <v>140</v>
      </c>
      <c r="BE175" s="215">
        <f>IF(N175="základní",J175,0)</f>
        <v>0</v>
      </c>
      <c r="BF175" s="215">
        <f>IF(N175="snížená",J175,0)</f>
        <v>0</v>
      </c>
      <c r="BG175" s="215">
        <f>IF(N175="zákl. přenesená",J175,0)</f>
        <v>0</v>
      </c>
      <c r="BH175" s="215">
        <f>IF(N175="sníž. přenesená",J175,0)</f>
        <v>0</v>
      </c>
      <c r="BI175" s="215">
        <f>IF(N175="nulová",J175,0)</f>
        <v>0</v>
      </c>
      <c r="BJ175" s="16" t="s">
        <v>77</v>
      </c>
      <c r="BK175" s="215">
        <f>ROUND(I175*H175,2)</f>
        <v>0</v>
      </c>
      <c r="BL175" s="16" t="s">
        <v>236</v>
      </c>
      <c r="BM175" s="214" t="s">
        <v>750</v>
      </c>
    </row>
    <row r="176" s="13" customFormat="1">
      <c r="A176" s="13"/>
      <c r="B176" s="221"/>
      <c r="C176" s="222"/>
      <c r="D176" s="223" t="s">
        <v>151</v>
      </c>
      <c r="E176" s="222"/>
      <c r="F176" s="225" t="s">
        <v>751</v>
      </c>
      <c r="G176" s="222"/>
      <c r="H176" s="226">
        <v>12.300000000000001</v>
      </c>
      <c r="I176" s="227"/>
      <c r="J176" s="222"/>
      <c r="K176" s="222"/>
      <c r="L176" s="228"/>
      <c r="M176" s="229"/>
      <c r="N176" s="230"/>
      <c r="O176" s="230"/>
      <c r="P176" s="230"/>
      <c r="Q176" s="230"/>
      <c r="R176" s="230"/>
      <c r="S176" s="230"/>
      <c r="T176" s="231"/>
      <c r="U176" s="13"/>
      <c r="V176" s="13"/>
      <c r="W176" s="13"/>
      <c r="X176" s="13"/>
      <c r="Y176" s="13"/>
      <c r="Z176" s="13"/>
      <c r="AA176" s="13"/>
      <c r="AB176" s="13"/>
      <c r="AC176" s="13"/>
      <c r="AD176" s="13"/>
      <c r="AE176" s="13"/>
      <c r="AT176" s="232" t="s">
        <v>151</v>
      </c>
      <c r="AU176" s="232" t="s">
        <v>79</v>
      </c>
      <c r="AV176" s="13" t="s">
        <v>79</v>
      </c>
      <c r="AW176" s="13" t="s">
        <v>4</v>
      </c>
      <c r="AX176" s="13" t="s">
        <v>77</v>
      </c>
      <c r="AY176" s="232" t="s">
        <v>140</v>
      </c>
    </row>
    <row r="177" s="2" customFormat="1" ht="21.75" customHeight="1">
      <c r="A177" s="37"/>
      <c r="B177" s="38"/>
      <c r="C177" s="203" t="s">
        <v>335</v>
      </c>
      <c r="D177" s="203" t="s">
        <v>142</v>
      </c>
      <c r="E177" s="204" t="s">
        <v>752</v>
      </c>
      <c r="F177" s="205" t="s">
        <v>753</v>
      </c>
      <c r="G177" s="206" t="s">
        <v>155</v>
      </c>
      <c r="H177" s="207">
        <v>10.25</v>
      </c>
      <c r="I177" s="208"/>
      <c r="J177" s="209">
        <f>ROUND(I177*H177,2)</f>
        <v>0</v>
      </c>
      <c r="K177" s="205" t="s">
        <v>146</v>
      </c>
      <c r="L177" s="43"/>
      <c r="M177" s="210" t="s">
        <v>19</v>
      </c>
      <c r="N177" s="211" t="s">
        <v>40</v>
      </c>
      <c r="O177" s="83"/>
      <c r="P177" s="212">
        <f>O177*H177</f>
        <v>0</v>
      </c>
      <c r="Q177" s="212">
        <v>0.00040000000000000002</v>
      </c>
      <c r="R177" s="212">
        <f>Q177*H177</f>
        <v>0.0041000000000000003</v>
      </c>
      <c r="S177" s="212">
        <v>0</v>
      </c>
      <c r="T177" s="213">
        <f>S177*H177</f>
        <v>0</v>
      </c>
      <c r="U177" s="37"/>
      <c r="V177" s="37"/>
      <c r="W177" s="37"/>
      <c r="X177" s="37"/>
      <c r="Y177" s="37"/>
      <c r="Z177" s="37"/>
      <c r="AA177" s="37"/>
      <c r="AB177" s="37"/>
      <c r="AC177" s="37"/>
      <c r="AD177" s="37"/>
      <c r="AE177" s="37"/>
      <c r="AR177" s="214" t="s">
        <v>236</v>
      </c>
      <c r="AT177" s="214" t="s">
        <v>142</v>
      </c>
      <c r="AU177" s="214" t="s">
        <v>79</v>
      </c>
      <c r="AY177" s="16" t="s">
        <v>140</v>
      </c>
      <c r="BE177" s="215">
        <f>IF(N177="základní",J177,0)</f>
        <v>0</v>
      </c>
      <c r="BF177" s="215">
        <f>IF(N177="snížená",J177,0)</f>
        <v>0</v>
      </c>
      <c r="BG177" s="215">
        <f>IF(N177="zákl. přenesená",J177,0)</f>
        <v>0</v>
      </c>
      <c r="BH177" s="215">
        <f>IF(N177="sníž. přenesená",J177,0)</f>
        <v>0</v>
      </c>
      <c r="BI177" s="215">
        <f>IF(N177="nulová",J177,0)</f>
        <v>0</v>
      </c>
      <c r="BJ177" s="16" t="s">
        <v>77</v>
      </c>
      <c r="BK177" s="215">
        <f>ROUND(I177*H177,2)</f>
        <v>0</v>
      </c>
      <c r="BL177" s="16" t="s">
        <v>236</v>
      </c>
      <c r="BM177" s="214" t="s">
        <v>754</v>
      </c>
    </row>
    <row r="178" s="2" customFormat="1">
      <c r="A178" s="37"/>
      <c r="B178" s="38"/>
      <c r="C178" s="39"/>
      <c r="D178" s="216" t="s">
        <v>149</v>
      </c>
      <c r="E178" s="39"/>
      <c r="F178" s="217" t="s">
        <v>755</v>
      </c>
      <c r="G178" s="39"/>
      <c r="H178" s="39"/>
      <c r="I178" s="218"/>
      <c r="J178" s="39"/>
      <c r="K178" s="39"/>
      <c r="L178" s="43"/>
      <c r="M178" s="219"/>
      <c r="N178" s="220"/>
      <c r="O178" s="83"/>
      <c r="P178" s="83"/>
      <c r="Q178" s="83"/>
      <c r="R178" s="83"/>
      <c r="S178" s="83"/>
      <c r="T178" s="84"/>
      <c r="U178" s="37"/>
      <c r="V178" s="37"/>
      <c r="W178" s="37"/>
      <c r="X178" s="37"/>
      <c r="Y178" s="37"/>
      <c r="Z178" s="37"/>
      <c r="AA178" s="37"/>
      <c r="AB178" s="37"/>
      <c r="AC178" s="37"/>
      <c r="AD178" s="37"/>
      <c r="AE178" s="37"/>
      <c r="AT178" s="16" t="s">
        <v>149</v>
      </c>
      <c r="AU178" s="16" t="s">
        <v>79</v>
      </c>
    </row>
    <row r="179" s="13" customFormat="1">
      <c r="A179" s="13"/>
      <c r="B179" s="221"/>
      <c r="C179" s="222"/>
      <c r="D179" s="223" t="s">
        <v>151</v>
      </c>
      <c r="E179" s="224" t="s">
        <v>19</v>
      </c>
      <c r="F179" s="225" t="s">
        <v>747</v>
      </c>
      <c r="G179" s="222"/>
      <c r="H179" s="226">
        <v>10.25</v>
      </c>
      <c r="I179" s="227"/>
      <c r="J179" s="222"/>
      <c r="K179" s="222"/>
      <c r="L179" s="228"/>
      <c r="M179" s="229"/>
      <c r="N179" s="230"/>
      <c r="O179" s="230"/>
      <c r="P179" s="230"/>
      <c r="Q179" s="230"/>
      <c r="R179" s="230"/>
      <c r="S179" s="230"/>
      <c r="T179" s="231"/>
      <c r="U179" s="13"/>
      <c r="V179" s="13"/>
      <c r="W179" s="13"/>
      <c r="X179" s="13"/>
      <c r="Y179" s="13"/>
      <c r="Z179" s="13"/>
      <c r="AA179" s="13"/>
      <c r="AB179" s="13"/>
      <c r="AC179" s="13"/>
      <c r="AD179" s="13"/>
      <c r="AE179" s="13"/>
      <c r="AT179" s="232" t="s">
        <v>151</v>
      </c>
      <c r="AU179" s="232" t="s">
        <v>79</v>
      </c>
      <c r="AV179" s="13" t="s">
        <v>79</v>
      </c>
      <c r="AW179" s="13" t="s">
        <v>31</v>
      </c>
      <c r="AX179" s="13" t="s">
        <v>69</v>
      </c>
      <c r="AY179" s="232" t="s">
        <v>140</v>
      </c>
    </row>
    <row r="180" s="2" customFormat="1" ht="24.15" customHeight="1">
      <c r="A180" s="37"/>
      <c r="B180" s="38"/>
      <c r="C180" s="203" t="s">
        <v>341</v>
      </c>
      <c r="D180" s="203" t="s">
        <v>142</v>
      </c>
      <c r="E180" s="204" t="s">
        <v>756</v>
      </c>
      <c r="F180" s="205" t="s">
        <v>757</v>
      </c>
      <c r="G180" s="206" t="s">
        <v>155</v>
      </c>
      <c r="H180" s="207">
        <v>10.25</v>
      </c>
      <c r="I180" s="208"/>
      <c r="J180" s="209">
        <f>ROUND(I180*H180,2)</f>
        <v>0</v>
      </c>
      <c r="K180" s="205" t="s">
        <v>146</v>
      </c>
      <c r="L180" s="43"/>
      <c r="M180" s="210" t="s">
        <v>19</v>
      </c>
      <c r="N180" s="211" t="s">
        <v>40</v>
      </c>
      <c r="O180" s="83"/>
      <c r="P180" s="212">
        <f>O180*H180</f>
        <v>0</v>
      </c>
      <c r="Q180" s="212">
        <v>0.00023000000000000001</v>
      </c>
      <c r="R180" s="212">
        <f>Q180*H180</f>
        <v>0.0023575000000000002</v>
      </c>
      <c r="S180" s="212">
        <v>0</v>
      </c>
      <c r="T180" s="213">
        <f>S180*H180</f>
        <v>0</v>
      </c>
      <c r="U180" s="37"/>
      <c r="V180" s="37"/>
      <c r="W180" s="37"/>
      <c r="X180" s="37"/>
      <c r="Y180" s="37"/>
      <c r="Z180" s="37"/>
      <c r="AA180" s="37"/>
      <c r="AB180" s="37"/>
      <c r="AC180" s="37"/>
      <c r="AD180" s="37"/>
      <c r="AE180" s="37"/>
      <c r="AR180" s="214" t="s">
        <v>236</v>
      </c>
      <c r="AT180" s="214" t="s">
        <v>142</v>
      </c>
      <c r="AU180" s="214" t="s">
        <v>79</v>
      </c>
      <c r="AY180" s="16" t="s">
        <v>140</v>
      </c>
      <c r="BE180" s="215">
        <f>IF(N180="základní",J180,0)</f>
        <v>0</v>
      </c>
      <c r="BF180" s="215">
        <f>IF(N180="snížená",J180,0)</f>
        <v>0</v>
      </c>
      <c r="BG180" s="215">
        <f>IF(N180="zákl. přenesená",J180,0)</f>
        <v>0</v>
      </c>
      <c r="BH180" s="215">
        <f>IF(N180="sníž. přenesená",J180,0)</f>
        <v>0</v>
      </c>
      <c r="BI180" s="215">
        <f>IF(N180="nulová",J180,0)</f>
        <v>0</v>
      </c>
      <c r="BJ180" s="16" t="s">
        <v>77</v>
      </c>
      <c r="BK180" s="215">
        <f>ROUND(I180*H180,2)</f>
        <v>0</v>
      </c>
      <c r="BL180" s="16" t="s">
        <v>236</v>
      </c>
      <c r="BM180" s="214" t="s">
        <v>758</v>
      </c>
    </row>
    <row r="181" s="2" customFormat="1">
      <c r="A181" s="37"/>
      <c r="B181" s="38"/>
      <c r="C181" s="39"/>
      <c r="D181" s="216" t="s">
        <v>149</v>
      </c>
      <c r="E181" s="39"/>
      <c r="F181" s="217" t="s">
        <v>759</v>
      </c>
      <c r="G181" s="39"/>
      <c r="H181" s="39"/>
      <c r="I181" s="218"/>
      <c r="J181" s="39"/>
      <c r="K181" s="39"/>
      <c r="L181" s="43"/>
      <c r="M181" s="219"/>
      <c r="N181" s="220"/>
      <c r="O181" s="83"/>
      <c r="P181" s="83"/>
      <c r="Q181" s="83"/>
      <c r="R181" s="83"/>
      <c r="S181" s="83"/>
      <c r="T181" s="84"/>
      <c r="U181" s="37"/>
      <c r="V181" s="37"/>
      <c r="W181" s="37"/>
      <c r="X181" s="37"/>
      <c r="Y181" s="37"/>
      <c r="Z181" s="37"/>
      <c r="AA181" s="37"/>
      <c r="AB181" s="37"/>
      <c r="AC181" s="37"/>
      <c r="AD181" s="37"/>
      <c r="AE181" s="37"/>
      <c r="AT181" s="16" t="s">
        <v>149</v>
      </c>
      <c r="AU181" s="16" t="s">
        <v>79</v>
      </c>
    </row>
    <row r="182" s="13" customFormat="1">
      <c r="A182" s="13"/>
      <c r="B182" s="221"/>
      <c r="C182" s="222"/>
      <c r="D182" s="223" t="s">
        <v>151</v>
      </c>
      <c r="E182" s="224" t="s">
        <v>19</v>
      </c>
      <c r="F182" s="225" t="s">
        <v>747</v>
      </c>
      <c r="G182" s="222"/>
      <c r="H182" s="226">
        <v>10.25</v>
      </c>
      <c r="I182" s="227"/>
      <c r="J182" s="222"/>
      <c r="K182" s="222"/>
      <c r="L182" s="228"/>
      <c r="M182" s="229"/>
      <c r="N182" s="230"/>
      <c r="O182" s="230"/>
      <c r="P182" s="230"/>
      <c r="Q182" s="230"/>
      <c r="R182" s="230"/>
      <c r="S182" s="230"/>
      <c r="T182" s="231"/>
      <c r="U182" s="13"/>
      <c r="V182" s="13"/>
      <c r="W182" s="13"/>
      <c r="X182" s="13"/>
      <c r="Y182" s="13"/>
      <c r="Z182" s="13"/>
      <c r="AA182" s="13"/>
      <c r="AB182" s="13"/>
      <c r="AC182" s="13"/>
      <c r="AD182" s="13"/>
      <c r="AE182" s="13"/>
      <c r="AT182" s="232" t="s">
        <v>151</v>
      </c>
      <c r="AU182" s="232" t="s">
        <v>79</v>
      </c>
      <c r="AV182" s="13" t="s">
        <v>79</v>
      </c>
      <c r="AW182" s="13" t="s">
        <v>31</v>
      </c>
      <c r="AX182" s="13" t="s">
        <v>69</v>
      </c>
      <c r="AY182" s="232" t="s">
        <v>140</v>
      </c>
    </row>
    <row r="183" s="2" customFormat="1" ht="44.25" customHeight="1">
      <c r="A183" s="37"/>
      <c r="B183" s="38"/>
      <c r="C183" s="203" t="s">
        <v>347</v>
      </c>
      <c r="D183" s="203" t="s">
        <v>142</v>
      </c>
      <c r="E183" s="204" t="s">
        <v>760</v>
      </c>
      <c r="F183" s="205" t="s">
        <v>761</v>
      </c>
      <c r="G183" s="206" t="s">
        <v>524</v>
      </c>
      <c r="H183" s="244"/>
      <c r="I183" s="208"/>
      <c r="J183" s="209">
        <f>ROUND(I183*H183,2)</f>
        <v>0</v>
      </c>
      <c r="K183" s="205" t="s">
        <v>146</v>
      </c>
      <c r="L183" s="43"/>
      <c r="M183" s="210" t="s">
        <v>19</v>
      </c>
      <c r="N183" s="211" t="s">
        <v>40</v>
      </c>
      <c r="O183" s="83"/>
      <c r="P183" s="212">
        <f>O183*H183</f>
        <v>0</v>
      </c>
      <c r="Q183" s="212">
        <v>0</v>
      </c>
      <c r="R183" s="212">
        <f>Q183*H183</f>
        <v>0</v>
      </c>
      <c r="S183" s="212">
        <v>0</v>
      </c>
      <c r="T183" s="213">
        <f>S183*H183</f>
        <v>0</v>
      </c>
      <c r="U183" s="37"/>
      <c r="V183" s="37"/>
      <c r="W183" s="37"/>
      <c r="X183" s="37"/>
      <c r="Y183" s="37"/>
      <c r="Z183" s="37"/>
      <c r="AA183" s="37"/>
      <c r="AB183" s="37"/>
      <c r="AC183" s="37"/>
      <c r="AD183" s="37"/>
      <c r="AE183" s="37"/>
      <c r="AR183" s="214" t="s">
        <v>236</v>
      </c>
      <c r="AT183" s="214" t="s">
        <v>142</v>
      </c>
      <c r="AU183" s="214" t="s">
        <v>79</v>
      </c>
      <c r="AY183" s="16" t="s">
        <v>140</v>
      </c>
      <c r="BE183" s="215">
        <f>IF(N183="základní",J183,0)</f>
        <v>0</v>
      </c>
      <c r="BF183" s="215">
        <f>IF(N183="snížená",J183,0)</f>
        <v>0</v>
      </c>
      <c r="BG183" s="215">
        <f>IF(N183="zákl. přenesená",J183,0)</f>
        <v>0</v>
      </c>
      <c r="BH183" s="215">
        <f>IF(N183="sníž. přenesená",J183,0)</f>
        <v>0</v>
      </c>
      <c r="BI183" s="215">
        <f>IF(N183="nulová",J183,0)</f>
        <v>0</v>
      </c>
      <c r="BJ183" s="16" t="s">
        <v>77</v>
      </c>
      <c r="BK183" s="215">
        <f>ROUND(I183*H183,2)</f>
        <v>0</v>
      </c>
      <c r="BL183" s="16" t="s">
        <v>236</v>
      </c>
      <c r="BM183" s="214" t="s">
        <v>762</v>
      </c>
    </row>
    <row r="184" s="2" customFormat="1">
      <c r="A184" s="37"/>
      <c r="B184" s="38"/>
      <c r="C184" s="39"/>
      <c r="D184" s="216" t="s">
        <v>149</v>
      </c>
      <c r="E184" s="39"/>
      <c r="F184" s="217" t="s">
        <v>763</v>
      </c>
      <c r="G184" s="39"/>
      <c r="H184" s="39"/>
      <c r="I184" s="218"/>
      <c r="J184" s="39"/>
      <c r="K184" s="39"/>
      <c r="L184" s="43"/>
      <c r="M184" s="219"/>
      <c r="N184" s="220"/>
      <c r="O184" s="83"/>
      <c r="P184" s="83"/>
      <c r="Q184" s="83"/>
      <c r="R184" s="83"/>
      <c r="S184" s="83"/>
      <c r="T184" s="84"/>
      <c r="U184" s="37"/>
      <c r="V184" s="37"/>
      <c r="W184" s="37"/>
      <c r="X184" s="37"/>
      <c r="Y184" s="37"/>
      <c r="Z184" s="37"/>
      <c r="AA184" s="37"/>
      <c r="AB184" s="37"/>
      <c r="AC184" s="37"/>
      <c r="AD184" s="37"/>
      <c r="AE184" s="37"/>
      <c r="AT184" s="16" t="s">
        <v>149</v>
      </c>
      <c r="AU184" s="16" t="s">
        <v>79</v>
      </c>
    </row>
    <row r="185" s="12" customFormat="1" ht="25.92" customHeight="1">
      <c r="A185" s="12"/>
      <c r="B185" s="187"/>
      <c r="C185" s="188"/>
      <c r="D185" s="189" t="s">
        <v>68</v>
      </c>
      <c r="E185" s="190" t="s">
        <v>764</v>
      </c>
      <c r="F185" s="190" t="s">
        <v>765</v>
      </c>
      <c r="G185" s="188"/>
      <c r="H185" s="188"/>
      <c r="I185" s="191"/>
      <c r="J185" s="192">
        <f>BK185</f>
        <v>0</v>
      </c>
      <c r="K185" s="188"/>
      <c r="L185" s="193"/>
      <c r="M185" s="194"/>
      <c r="N185" s="195"/>
      <c r="O185" s="195"/>
      <c r="P185" s="196">
        <f>SUM(P186:P191)</f>
        <v>0</v>
      </c>
      <c r="Q185" s="195"/>
      <c r="R185" s="196">
        <f>SUM(R186:R191)</f>
        <v>0</v>
      </c>
      <c r="S185" s="195"/>
      <c r="T185" s="197">
        <f>SUM(T186:T191)</f>
        <v>0</v>
      </c>
      <c r="U185" s="12"/>
      <c r="V185" s="12"/>
      <c r="W185" s="12"/>
      <c r="X185" s="12"/>
      <c r="Y185" s="12"/>
      <c r="Z185" s="12"/>
      <c r="AA185" s="12"/>
      <c r="AB185" s="12"/>
      <c r="AC185" s="12"/>
      <c r="AD185" s="12"/>
      <c r="AE185" s="12"/>
      <c r="AR185" s="198" t="s">
        <v>147</v>
      </c>
      <c r="AT185" s="199" t="s">
        <v>68</v>
      </c>
      <c r="AU185" s="199" t="s">
        <v>69</v>
      </c>
      <c r="AY185" s="198" t="s">
        <v>140</v>
      </c>
      <c r="BK185" s="200">
        <f>SUM(BK186:BK191)</f>
        <v>0</v>
      </c>
    </row>
    <row r="186" s="2" customFormat="1" ht="24.15" customHeight="1">
      <c r="A186" s="37"/>
      <c r="B186" s="38"/>
      <c r="C186" s="203" t="s">
        <v>353</v>
      </c>
      <c r="D186" s="203" t="s">
        <v>142</v>
      </c>
      <c r="E186" s="204" t="s">
        <v>766</v>
      </c>
      <c r="F186" s="205" t="s">
        <v>767</v>
      </c>
      <c r="G186" s="206" t="s">
        <v>768</v>
      </c>
      <c r="H186" s="207">
        <v>50</v>
      </c>
      <c r="I186" s="208"/>
      <c r="J186" s="209">
        <f>ROUND(I186*H186,2)</f>
        <v>0</v>
      </c>
      <c r="K186" s="205" t="s">
        <v>146</v>
      </c>
      <c r="L186" s="43"/>
      <c r="M186" s="210" t="s">
        <v>19</v>
      </c>
      <c r="N186" s="211" t="s">
        <v>40</v>
      </c>
      <c r="O186" s="83"/>
      <c r="P186" s="212">
        <f>O186*H186</f>
        <v>0</v>
      </c>
      <c r="Q186" s="212">
        <v>0</v>
      </c>
      <c r="R186" s="212">
        <f>Q186*H186</f>
        <v>0</v>
      </c>
      <c r="S186" s="212">
        <v>0</v>
      </c>
      <c r="T186" s="213">
        <f>S186*H186</f>
        <v>0</v>
      </c>
      <c r="U186" s="37"/>
      <c r="V186" s="37"/>
      <c r="W186" s="37"/>
      <c r="X186" s="37"/>
      <c r="Y186" s="37"/>
      <c r="Z186" s="37"/>
      <c r="AA186" s="37"/>
      <c r="AB186" s="37"/>
      <c r="AC186" s="37"/>
      <c r="AD186" s="37"/>
      <c r="AE186" s="37"/>
      <c r="AR186" s="214" t="s">
        <v>769</v>
      </c>
      <c r="AT186" s="214" t="s">
        <v>142</v>
      </c>
      <c r="AU186" s="214" t="s">
        <v>77</v>
      </c>
      <c r="AY186" s="16" t="s">
        <v>140</v>
      </c>
      <c r="BE186" s="215">
        <f>IF(N186="základní",J186,0)</f>
        <v>0</v>
      </c>
      <c r="BF186" s="215">
        <f>IF(N186="snížená",J186,0)</f>
        <v>0</v>
      </c>
      <c r="BG186" s="215">
        <f>IF(N186="zákl. přenesená",J186,0)</f>
        <v>0</v>
      </c>
      <c r="BH186" s="215">
        <f>IF(N186="sníž. přenesená",J186,0)</f>
        <v>0</v>
      </c>
      <c r="BI186" s="215">
        <f>IF(N186="nulová",J186,0)</f>
        <v>0</v>
      </c>
      <c r="BJ186" s="16" t="s">
        <v>77</v>
      </c>
      <c r="BK186" s="215">
        <f>ROUND(I186*H186,2)</f>
        <v>0</v>
      </c>
      <c r="BL186" s="16" t="s">
        <v>769</v>
      </c>
      <c r="BM186" s="214" t="s">
        <v>770</v>
      </c>
    </row>
    <row r="187" s="2" customFormat="1">
      <c r="A187" s="37"/>
      <c r="B187" s="38"/>
      <c r="C187" s="39"/>
      <c r="D187" s="216" t="s">
        <v>149</v>
      </c>
      <c r="E187" s="39"/>
      <c r="F187" s="217" t="s">
        <v>771</v>
      </c>
      <c r="G187" s="39"/>
      <c r="H187" s="39"/>
      <c r="I187" s="218"/>
      <c r="J187" s="39"/>
      <c r="K187" s="39"/>
      <c r="L187" s="43"/>
      <c r="M187" s="219"/>
      <c r="N187" s="220"/>
      <c r="O187" s="83"/>
      <c r="P187" s="83"/>
      <c r="Q187" s="83"/>
      <c r="R187" s="83"/>
      <c r="S187" s="83"/>
      <c r="T187" s="84"/>
      <c r="U187" s="37"/>
      <c r="V187" s="37"/>
      <c r="W187" s="37"/>
      <c r="X187" s="37"/>
      <c r="Y187" s="37"/>
      <c r="Z187" s="37"/>
      <c r="AA187" s="37"/>
      <c r="AB187" s="37"/>
      <c r="AC187" s="37"/>
      <c r="AD187" s="37"/>
      <c r="AE187" s="37"/>
      <c r="AT187" s="16" t="s">
        <v>149</v>
      </c>
      <c r="AU187" s="16" t="s">
        <v>77</v>
      </c>
    </row>
    <row r="188" s="13" customFormat="1">
      <c r="A188" s="13"/>
      <c r="B188" s="221"/>
      <c r="C188" s="222"/>
      <c r="D188" s="223" t="s">
        <v>151</v>
      </c>
      <c r="E188" s="224" t="s">
        <v>19</v>
      </c>
      <c r="F188" s="225" t="s">
        <v>772</v>
      </c>
      <c r="G188" s="222"/>
      <c r="H188" s="226">
        <v>50</v>
      </c>
      <c r="I188" s="227"/>
      <c r="J188" s="222"/>
      <c r="K188" s="222"/>
      <c r="L188" s="228"/>
      <c r="M188" s="229"/>
      <c r="N188" s="230"/>
      <c r="O188" s="230"/>
      <c r="P188" s="230"/>
      <c r="Q188" s="230"/>
      <c r="R188" s="230"/>
      <c r="S188" s="230"/>
      <c r="T188" s="231"/>
      <c r="U188" s="13"/>
      <c r="V188" s="13"/>
      <c r="W188" s="13"/>
      <c r="X188" s="13"/>
      <c r="Y188" s="13"/>
      <c r="Z188" s="13"/>
      <c r="AA188" s="13"/>
      <c r="AB188" s="13"/>
      <c r="AC188" s="13"/>
      <c r="AD188" s="13"/>
      <c r="AE188" s="13"/>
      <c r="AT188" s="232" t="s">
        <v>151</v>
      </c>
      <c r="AU188" s="232" t="s">
        <v>77</v>
      </c>
      <c r="AV188" s="13" t="s">
        <v>79</v>
      </c>
      <c r="AW188" s="13" t="s">
        <v>31</v>
      </c>
      <c r="AX188" s="13" t="s">
        <v>69</v>
      </c>
      <c r="AY188" s="232" t="s">
        <v>140</v>
      </c>
    </row>
    <row r="189" s="2" customFormat="1" ht="24.15" customHeight="1">
      <c r="A189" s="37"/>
      <c r="B189" s="38"/>
      <c r="C189" s="203" t="s">
        <v>367</v>
      </c>
      <c r="D189" s="203" t="s">
        <v>142</v>
      </c>
      <c r="E189" s="204" t="s">
        <v>773</v>
      </c>
      <c r="F189" s="205" t="s">
        <v>774</v>
      </c>
      <c r="G189" s="206" t="s">
        <v>768</v>
      </c>
      <c r="H189" s="207">
        <v>15</v>
      </c>
      <c r="I189" s="208"/>
      <c r="J189" s="209">
        <f>ROUND(I189*H189,2)</f>
        <v>0</v>
      </c>
      <c r="K189" s="205" t="s">
        <v>146</v>
      </c>
      <c r="L189" s="43"/>
      <c r="M189" s="210" t="s">
        <v>19</v>
      </c>
      <c r="N189" s="211" t="s">
        <v>40</v>
      </c>
      <c r="O189" s="83"/>
      <c r="P189" s="212">
        <f>O189*H189</f>
        <v>0</v>
      </c>
      <c r="Q189" s="212">
        <v>0</v>
      </c>
      <c r="R189" s="212">
        <f>Q189*H189</f>
        <v>0</v>
      </c>
      <c r="S189" s="212">
        <v>0</v>
      </c>
      <c r="T189" s="213">
        <f>S189*H189</f>
        <v>0</v>
      </c>
      <c r="U189" s="37"/>
      <c r="V189" s="37"/>
      <c r="W189" s="37"/>
      <c r="X189" s="37"/>
      <c r="Y189" s="37"/>
      <c r="Z189" s="37"/>
      <c r="AA189" s="37"/>
      <c r="AB189" s="37"/>
      <c r="AC189" s="37"/>
      <c r="AD189" s="37"/>
      <c r="AE189" s="37"/>
      <c r="AR189" s="214" t="s">
        <v>769</v>
      </c>
      <c r="AT189" s="214" t="s">
        <v>142</v>
      </c>
      <c r="AU189" s="214" t="s">
        <v>77</v>
      </c>
      <c r="AY189" s="16" t="s">
        <v>140</v>
      </c>
      <c r="BE189" s="215">
        <f>IF(N189="základní",J189,0)</f>
        <v>0</v>
      </c>
      <c r="BF189" s="215">
        <f>IF(N189="snížená",J189,0)</f>
        <v>0</v>
      </c>
      <c r="BG189" s="215">
        <f>IF(N189="zákl. přenesená",J189,0)</f>
        <v>0</v>
      </c>
      <c r="BH189" s="215">
        <f>IF(N189="sníž. přenesená",J189,0)</f>
        <v>0</v>
      </c>
      <c r="BI189" s="215">
        <f>IF(N189="nulová",J189,0)</f>
        <v>0</v>
      </c>
      <c r="BJ189" s="16" t="s">
        <v>77</v>
      </c>
      <c r="BK189" s="215">
        <f>ROUND(I189*H189,2)</f>
        <v>0</v>
      </c>
      <c r="BL189" s="16" t="s">
        <v>769</v>
      </c>
      <c r="BM189" s="214" t="s">
        <v>775</v>
      </c>
    </row>
    <row r="190" s="2" customFormat="1">
      <c r="A190" s="37"/>
      <c r="B190" s="38"/>
      <c r="C190" s="39"/>
      <c r="D190" s="216" t="s">
        <v>149</v>
      </c>
      <c r="E190" s="39"/>
      <c r="F190" s="217" t="s">
        <v>776</v>
      </c>
      <c r="G190" s="39"/>
      <c r="H190" s="39"/>
      <c r="I190" s="218"/>
      <c r="J190" s="39"/>
      <c r="K190" s="39"/>
      <c r="L190" s="43"/>
      <c r="M190" s="219"/>
      <c r="N190" s="220"/>
      <c r="O190" s="83"/>
      <c r="P190" s="83"/>
      <c r="Q190" s="83"/>
      <c r="R190" s="83"/>
      <c r="S190" s="83"/>
      <c r="T190" s="84"/>
      <c r="U190" s="37"/>
      <c r="V190" s="37"/>
      <c r="W190" s="37"/>
      <c r="X190" s="37"/>
      <c r="Y190" s="37"/>
      <c r="Z190" s="37"/>
      <c r="AA190" s="37"/>
      <c r="AB190" s="37"/>
      <c r="AC190" s="37"/>
      <c r="AD190" s="37"/>
      <c r="AE190" s="37"/>
      <c r="AT190" s="16" t="s">
        <v>149</v>
      </c>
      <c r="AU190" s="16" t="s">
        <v>77</v>
      </c>
    </row>
    <row r="191" s="13" customFormat="1">
      <c r="A191" s="13"/>
      <c r="B191" s="221"/>
      <c r="C191" s="222"/>
      <c r="D191" s="223" t="s">
        <v>151</v>
      </c>
      <c r="E191" s="224" t="s">
        <v>19</v>
      </c>
      <c r="F191" s="225" t="s">
        <v>777</v>
      </c>
      <c r="G191" s="222"/>
      <c r="H191" s="226">
        <v>15</v>
      </c>
      <c r="I191" s="227"/>
      <c r="J191" s="222"/>
      <c r="K191" s="222"/>
      <c r="L191" s="228"/>
      <c r="M191" s="251"/>
      <c r="N191" s="252"/>
      <c r="O191" s="252"/>
      <c r="P191" s="252"/>
      <c r="Q191" s="252"/>
      <c r="R191" s="252"/>
      <c r="S191" s="252"/>
      <c r="T191" s="253"/>
      <c r="U191" s="13"/>
      <c r="V191" s="13"/>
      <c r="W191" s="13"/>
      <c r="X191" s="13"/>
      <c r="Y191" s="13"/>
      <c r="Z191" s="13"/>
      <c r="AA191" s="13"/>
      <c r="AB191" s="13"/>
      <c r="AC191" s="13"/>
      <c r="AD191" s="13"/>
      <c r="AE191" s="13"/>
      <c r="AT191" s="232" t="s">
        <v>151</v>
      </c>
      <c r="AU191" s="232" t="s">
        <v>77</v>
      </c>
      <c r="AV191" s="13" t="s">
        <v>79</v>
      </c>
      <c r="AW191" s="13" t="s">
        <v>31</v>
      </c>
      <c r="AX191" s="13" t="s">
        <v>69</v>
      </c>
      <c r="AY191" s="232" t="s">
        <v>140</v>
      </c>
    </row>
    <row r="192" s="2" customFormat="1" ht="6.96" customHeight="1">
      <c r="A192" s="37"/>
      <c r="B192" s="58"/>
      <c r="C192" s="59"/>
      <c r="D192" s="59"/>
      <c r="E192" s="59"/>
      <c r="F192" s="59"/>
      <c r="G192" s="59"/>
      <c r="H192" s="59"/>
      <c r="I192" s="59"/>
      <c r="J192" s="59"/>
      <c r="K192" s="59"/>
      <c r="L192" s="43"/>
      <c r="M192" s="37"/>
      <c r="O192" s="37"/>
      <c r="P192" s="37"/>
      <c r="Q192" s="37"/>
      <c r="R192" s="37"/>
      <c r="S192" s="37"/>
      <c r="T192" s="37"/>
      <c r="U192" s="37"/>
      <c r="V192" s="37"/>
      <c r="W192" s="37"/>
      <c r="X192" s="37"/>
      <c r="Y192" s="37"/>
      <c r="Z192" s="37"/>
      <c r="AA192" s="37"/>
      <c r="AB192" s="37"/>
      <c r="AC192" s="37"/>
      <c r="AD192" s="37"/>
      <c r="AE192" s="37"/>
    </row>
  </sheetData>
  <sheetProtection sheet="1" autoFilter="0" formatColumns="0" formatRows="0" objects="1" scenarios="1" spinCount="100000" saltValue="BSMGIXWoHsdMGKqBzXbU55OOuJalXCSfxf0Ki7fW9isXDbLYfNijQnr0VlYCTxH+6UZDMWTng6peeYzPYo0K/Q==" hashValue="AagY9Y3rPmhf/gFa6MdFdDFO528XTJtYbJB/G+tiPxDamkFxfU9i998UjyGkIEuDXn9InWRMQS0atkI9IUp+Iw==" algorithmName="SHA-512" password="CC35"/>
  <autoFilter ref="C90:K191"/>
  <mergeCells count="9">
    <mergeCell ref="E7:H7"/>
    <mergeCell ref="E9:H9"/>
    <mergeCell ref="E18:H18"/>
    <mergeCell ref="E27:H27"/>
    <mergeCell ref="E48:H48"/>
    <mergeCell ref="E50:H50"/>
    <mergeCell ref="E81:H81"/>
    <mergeCell ref="E83:H83"/>
    <mergeCell ref="L2:V2"/>
  </mergeCells>
  <hyperlinks>
    <hyperlink ref="F95" r:id="rId1" display="https://podminky.urs.cz/item/CS_URS_2021_02/113106123"/>
    <hyperlink ref="F98" r:id="rId2" display="https://podminky.urs.cz/item/CS_URS_2021_02/132212111"/>
    <hyperlink ref="F101" r:id="rId3" display="https://podminky.urs.cz/item/CS_URS_2021_02/171111104"/>
    <hyperlink ref="F107" r:id="rId4" display="https://podminky.urs.cz/item/CS_URS_2021_02/274313611"/>
    <hyperlink ref="F110" r:id="rId5" display="https://podminky.urs.cz/item/CS_URS_2021_02/279113132"/>
    <hyperlink ref="F115" r:id="rId6" display="https://podminky.urs.cz/item/CS_URS_2021_02/434191423"/>
    <hyperlink ref="F119" r:id="rId7" display="https://podminky.urs.cz/item/CS_URS_2021_02/631311124"/>
    <hyperlink ref="F122" r:id="rId8" display="https://podminky.urs.cz/item/CS_URS_2021_02/631319173"/>
    <hyperlink ref="F124" r:id="rId9" display="https://podminky.urs.cz/item/CS_URS_2021_02/631362021"/>
    <hyperlink ref="F127" r:id="rId10" display="https://podminky.urs.cz/item/CS_URS_2021_02/635111241"/>
    <hyperlink ref="F130" r:id="rId11" display="https://podminky.urs.cz/item/CS_URS_2021_02/635111242"/>
    <hyperlink ref="F134" r:id="rId12" display="https://podminky.urs.cz/item/CS_URS_2021_02/916241112"/>
    <hyperlink ref="F139" r:id="rId13" display="https://podminky.urs.cz/item/CS_URS_2021_02/953961211"/>
    <hyperlink ref="F142" r:id="rId14" display="https://podminky.urs.cz/item/CS_URS_2021_02/953965111"/>
    <hyperlink ref="F145" r:id="rId15" display="https://podminky.urs.cz/item/CS_URS_2021_02/963022819"/>
    <hyperlink ref="F149" r:id="rId16" display="https://podminky.urs.cz/item/CS_URS_2021_02/997013501"/>
    <hyperlink ref="F151" r:id="rId17" display="https://podminky.urs.cz/item/CS_URS_2021_02/997013509"/>
    <hyperlink ref="F157" r:id="rId18" display="https://podminky.urs.cz/item/CS_URS_2021_02/767161214"/>
    <hyperlink ref="F162" r:id="rId19" display="https://podminky.urs.cz/item/CS_URS_2021_02/998767201"/>
    <hyperlink ref="F165" r:id="rId20" display="https://podminky.urs.cz/item/CS_URS_2021_02/772523150"/>
    <hyperlink ref="F170" r:id="rId21" display="https://podminky.urs.cz/item/CS_URS_2021_02/998772201"/>
    <hyperlink ref="F173" r:id="rId22" display="https://podminky.urs.cz/item/CS_URS_2021_02/782111113"/>
    <hyperlink ref="F178" r:id="rId23" display="https://podminky.urs.cz/item/CS_URS_2021_02/782991111"/>
    <hyperlink ref="F181" r:id="rId24" display="https://podminky.urs.cz/item/CS_URS_2021_02/782991422"/>
    <hyperlink ref="F184" r:id="rId25" display="https://podminky.urs.cz/item/CS_URS_2021_02/998782201"/>
    <hyperlink ref="F187" r:id="rId26" display="https://podminky.urs.cz/item/CS_URS_2021_02/HZS1302"/>
    <hyperlink ref="F190" r:id="rId27" display="https://podminky.urs.cz/item/CS_URS_2021_02/HZS4232"/>
  </hyperlinks>
  <pageMargins left="0.39375" right="0.39375" top="0.39375" bottom="0.39375" header="0" footer="0"/>
  <pageSetup paperSize="9" orientation="portrait" blackAndWhite="1" fitToHeight="100"/>
  <headerFooter>
    <oddFooter>&amp;CStrana &amp;P z &amp;N</oddFooter>
  </headerFooter>
  <drawing r:id="rId28"/>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85</v>
      </c>
    </row>
    <row r="3" s="1" customFormat="1" ht="6.96" customHeight="1">
      <c r="B3" s="127"/>
      <c r="C3" s="128"/>
      <c r="D3" s="128"/>
      <c r="E3" s="128"/>
      <c r="F3" s="128"/>
      <c r="G3" s="128"/>
      <c r="H3" s="128"/>
      <c r="I3" s="128"/>
      <c r="J3" s="128"/>
      <c r="K3" s="128"/>
      <c r="L3" s="19"/>
      <c r="AT3" s="16" t="s">
        <v>79</v>
      </c>
    </row>
    <row r="4" s="1" customFormat="1" ht="24.96" customHeight="1">
      <c r="B4" s="19"/>
      <c r="D4" s="129" t="s">
        <v>101</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Stavební úpravy Zahradního domu Teplice</v>
      </c>
      <c r="F7" s="131"/>
      <c r="G7" s="131"/>
      <c r="H7" s="131"/>
      <c r="L7" s="19"/>
    </row>
    <row r="8" s="2" customFormat="1" ht="12" customHeight="1">
      <c r="A8" s="37"/>
      <c r="B8" s="43"/>
      <c r="C8" s="37"/>
      <c r="D8" s="131" t="s">
        <v>102</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778</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22. 10. 2021</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ROUND(J93,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ROUND((SUM(BE93:BE339)),  2)</f>
        <v>0</v>
      </c>
      <c r="G33" s="37"/>
      <c r="H33" s="37"/>
      <c r="I33" s="147">
        <v>0.20999999999999999</v>
      </c>
      <c r="J33" s="146">
        <f>ROUND(((SUM(BE93:BE339))*I33),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ROUND((SUM(BF93:BF339)),  2)</f>
        <v>0</v>
      </c>
      <c r="G34" s="37"/>
      <c r="H34" s="37"/>
      <c r="I34" s="147">
        <v>0.14999999999999999</v>
      </c>
      <c r="J34" s="146">
        <f>ROUND(((SUM(BF93:BF339))*I34),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ROUND((SUM(BG93:BG339)),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ROUND((SUM(BH93:BH339)),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ROUND((SUM(BI93:BI339)),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104</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Stavební úpravy Zahradního domu Teplice</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102</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SO103 - Sociální zázemí s bezbariérovým WC</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22. 10. 2021</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105</v>
      </c>
      <c r="D57" s="161"/>
      <c r="E57" s="161"/>
      <c r="F57" s="161"/>
      <c r="G57" s="161"/>
      <c r="H57" s="161"/>
      <c r="I57" s="161"/>
      <c r="J57" s="162" t="s">
        <v>106</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J93</f>
        <v>0</v>
      </c>
      <c r="K59" s="39"/>
      <c r="L59" s="133"/>
      <c r="S59" s="37"/>
      <c r="T59" s="37"/>
      <c r="U59" s="37"/>
      <c r="V59" s="37"/>
      <c r="W59" s="37"/>
      <c r="X59" s="37"/>
      <c r="Y59" s="37"/>
      <c r="Z59" s="37"/>
      <c r="AA59" s="37"/>
      <c r="AB59" s="37"/>
      <c r="AC59" s="37"/>
      <c r="AD59" s="37"/>
      <c r="AE59" s="37"/>
      <c r="AU59" s="16" t="s">
        <v>107</v>
      </c>
    </row>
    <row r="60" s="9" customFormat="1" ht="24.96" customHeight="1">
      <c r="A60" s="9"/>
      <c r="B60" s="164"/>
      <c r="C60" s="165"/>
      <c r="D60" s="166" t="s">
        <v>108</v>
      </c>
      <c r="E60" s="167"/>
      <c r="F60" s="167"/>
      <c r="G60" s="167"/>
      <c r="H60" s="167"/>
      <c r="I60" s="167"/>
      <c r="J60" s="168">
        <f>J94</f>
        <v>0</v>
      </c>
      <c r="K60" s="165"/>
      <c r="L60" s="169"/>
      <c r="S60" s="9"/>
      <c r="T60" s="9"/>
      <c r="U60" s="9"/>
      <c r="V60" s="9"/>
      <c r="W60" s="9"/>
      <c r="X60" s="9"/>
      <c r="Y60" s="9"/>
      <c r="Z60" s="9"/>
      <c r="AA60" s="9"/>
      <c r="AB60" s="9"/>
      <c r="AC60" s="9"/>
      <c r="AD60" s="9"/>
      <c r="AE60" s="9"/>
    </row>
    <row r="61" s="10" customFormat="1" ht="19.92" customHeight="1">
      <c r="A61" s="10"/>
      <c r="B61" s="170"/>
      <c r="C61" s="171"/>
      <c r="D61" s="172" t="s">
        <v>110</v>
      </c>
      <c r="E61" s="173"/>
      <c r="F61" s="173"/>
      <c r="G61" s="173"/>
      <c r="H61" s="173"/>
      <c r="I61" s="173"/>
      <c r="J61" s="174">
        <f>J95</f>
        <v>0</v>
      </c>
      <c r="K61" s="171"/>
      <c r="L61" s="175"/>
      <c r="S61" s="10"/>
      <c r="T61" s="10"/>
      <c r="U61" s="10"/>
      <c r="V61" s="10"/>
      <c r="W61" s="10"/>
      <c r="X61" s="10"/>
      <c r="Y61" s="10"/>
      <c r="Z61" s="10"/>
      <c r="AA61" s="10"/>
      <c r="AB61" s="10"/>
      <c r="AC61" s="10"/>
      <c r="AD61" s="10"/>
      <c r="AE61" s="10"/>
    </row>
    <row r="62" s="10" customFormat="1" ht="19.92" customHeight="1">
      <c r="A62" s="10"/>
      <c r="B62" s="170"/>
      <c r="C62" s="171"/>
      <c r="D62" s="172" t="s">
        <v>112</v>
      </c>
      <c r="E62" s="173"/>
      <c r="F62" s="173"/>
      <c r="G62" s="173"/>
      <c r="H62" s="173"/>
      <c r="I62" s="173"/>
      <c r="J62" s="174">
        <f>J111</f>
        <v>0</v>
      </c>
      <c r="K62" s="171"/>
      <c r="L62" s="175"/>
      <c r="S62" s="10"/>
      <c r="T62" s="10"/>
      <c r="U62" s="10"/>
      <c r="V62" s="10"/>
      <c r="W62" s="10"/>
      <c r="X62" s="10"/>
      <c r="Y62" s="10"/>
      <c r="Z62" s="10"/>
      <c r="AA62" s="10"/>
      <c r="AB62" s="10"/>
      <c r="AC62" s="10"/>
      <c r="AD62" s="10"/>
      <c r="AE62" s="10"/>
    </row>
    <row r="63" s="10" customFormat="1" ht="19.92" customHeight="1">
      <c r="A63" s="10"/>
      <c r="B63" s="170"/>
      <c r="C63" s="171"/>
      <c r="D63" s="172" t="s">
        <v>626</v>
      </c>
      <c r="E63" s="173"/>
      <c r="F63" s="173"/>
      <c r="G63" s="173"/>
      <c r="H63" s="173"/>
      <c r="I63" s="173"/>
      <c r="J63" s="174">
        <f>J134</f>
        <v>0</v>
      </c>
      <c r="K63" s="171"/>
      <c r="L63" s="175"/>
      <c r="S63" s="10"/>
      <c r="T63" s="10"/>
      <c r="U63" s="10"/>
      <c r="V63" s="10"/>
      <c r="W63" s="10"/>
      <c r="X63" s="10"/>
      <c r="Y63" s="10"/>
      <c r="Z63" s="10"/>
      <c r="AA63" s="10"/>
      <c r="AB63" s="10"/>
      <c r="AC63" s="10"/>
      <c r="AD63" s="10"/>
      <c r="AE63" s="10"/>
    </row>
    <row r="64" s="10" customFormat="1" ht="19.92" customHeight="1">
      <c r="A64" s="10"/>
      <c r="B64" s="170"/>
      <c r="C64" s="171"/>
      <c r="D64" s="172" t="s">
        <v>114</v>
      </c>
      <c r="E64" s="173"/>
      <c r="F64" s="173"/>
      <c r="G64" s="173"/>
      <c r="H64" s="173"/>
      <c r="I64" s="173"/>
      <c r="J64" s="174">
        <f>J146</f>
        <v>0</v>
      </c>
      <c r="K64" s="171"/>
      <c r="L64" s="175"/>
      <c r="S64" s="10"/>
      <c r="T64" s="10"/>
      <c r="U64" s="10"/>
      <c r="V64" s="10"/>
      <c r="W64" s="10"/>
      <c r="X64" s="10"/>
      <c r="Y64" s="10"/>
      <c r="Z64" s="10"/>
      <c r="AA64" s="10"/>
      <c r="AB64" s="10"/>
      <c r="AC64" s="10"/>
      <c r="AD64" s="10"/>
      <c r="AE64" s="10"/>
    </row>
    <row r="65" s="10" customFormat="1" ht="19.92" customHeight="1">
      <c r="A65" s="10"/>
      <c r="B65" s="170"/>
      <c r="C65" s="171"/>
      <c r="D65" s="172" t="s">
        <v>115</v>
      </c>
      <c r="E65" s="173"/>
      <c r="F65" s="173"/>
      <c r="G65" s="173"/>
      <c r="H65" s="173"/>
      <c r="I65" s="173"/>
      <c r="J65" s="174">
        <f>J186</f>
        <v>0</v>
      </c>
      <c r="K65" s="171"/>
      <c r="L65" s="175"/>
      <c r="S65" s="10"/>
      <c r="T65" s="10"/>
      <c r="U65" s="10"/>
      <c r="V65" s="10"/>
      <c r="W65" s="10"/>
      <c r="X65" s="10"/>
      <c r="Y65" s="10"/>
      <c r="Z65" s="10"/>
      <c r="AA65" s="10"/>
      <c r="AB65" s="10"/>
      <c r="AC65" s="10"/>
      <c r="AD65" s="10"/>
      <c r="AE65" s="10"/>
    </row>
    <row r="66" s="10" customFormat="1" ht="19.92" customHeight="1">
      <c r="A66" s="10"/>
      <c r="B66" s="170"/>
      <c r="C66" s="171"/>
      <c r="D66" s="172" t="s">
        <v>116</v>
      </c>
      <c r="E66" s="173"/>
      <c r="F66" s="173"/>
      <c r="G66" s="173"/>
      <c r="H66" s="173"/>
      <c r="I66" s="173"/>
      <c r="J66" s="174">
        <f>J204</f>
        <v>0</v>
      </c>
      <c r="K66" s="171"/>
      <c r="L66" s="175"/>
      <c r="S66" s="10"/>
      <c r="T66" s="10"/>
      <c r="U66" s="10"/>
      <c r="V66" s="10"/>
      <c r="W66" s="10"/>
      <c r="X66" s="10"/>
      <c r="Y66" s="10"/>
      <c r="Z66" s="10"/>
      <c r="AA66" s="10"/>
      <c r="AB66" s="10"/>
      <c r="AC66" s="10"/>
      <c r="AD66" s="10"/>
      <c r="AE66" s="10"/>
    </row>
    <row r="67" s="9" customFormat="1" ht="24.96" customHeight="1">
      <c r="A67" s="9"/>
      <c r="B67" s="164"/>
      <c r="C67" s="165"/>
      <c r="D67" s="166" t="s">
        <v>117</v>
      </c>
      <c r="E67" s="167"/>
      <c r="F67" s="167"/>
      <c r="G67" s="167"/>
      <c r="H67" s="167"/>
      <c r="I67" s="167"/>
      <c r="J67" s="168">
        <f>J207</f>
        <v>0</v>
      </c>
      <c r="K67" s="165"/>
      <c r="L67" s="169"/>
      <c r="S67" s="9"/>
      <c r="T67" s="9"/>
      <c r="U67" s="9"/>
      <c r="V67" s="9"/>
      <c r="W67" s="9"/>
      <c r="X67" s="9"/>
      <c r="Y67" s="9"/>
      <c r="Z67" s="9"/>
      <c r="AA67" s="9"/>
      <c r="AB67" s="9"/>
      <c r="AC67" s="9"/>
      <c r="AD67" s="9"/>
      <c r="AE67" s="9"/>
    </row>
    <row r="68" s="10" customFormat="1" ht="19.92" customHeight="1">
      <c r="A68" s="10"/>
      <c r="B68" s="170"/>
      <c r="C68" s="171"/>
      <c r="D68" s="172" t="s">
        <v>779</v>
      </c>
      <c r="E68" s="173"/>
      <c r="F68" s="173"/>
      <c r="G68" s="173"/>
      <c r="H68" s="173"/>
      <c r="I68" s="173"/>
      <c r="J68" s="174">
        <f>J208</f>
        <v>0</v>
      </c>
      <c r="K68" s="171"/>
      <c r="L68" s="175"/>
      <c r="S68" s="10"/>
      <c r="T68" s="10"/>
      <c r="U68" s="10"/>
      <c r="V68" s="10"/>
      <c r="W68" s="10"/>
      <c r="X68" s="10"/>
      <c r="Y68" s="10"/>
      <c r="Z68" s="10"/>
      <c r="AA68" s="10"/>
      <c r="AB68" s="10"/>
      <c r="AC68" s="10"/>
      <c r="AD68" s="10"/>
      <c r="AE68" s="10"/>
    </row>
    <row r="69" s="10" customFormat="1" ht="19.92" customHeight="1">
      <c r="A69" s="10"/>
      <c r="B69" s="170"/>
      <c r="C69" s="171"/>
      <c r="D69" s="172" t="s">
        <v>119</v>
      </c>
      <c r="E69" s="173"/>
      <c r="F69" s="173"/>
      <c r="G69" s="173"/>
      <c r="H69" s="173"/>
      <c r="I69" s="173"/>
      <c r="J69" s="174">
        <f>J215</f>
        <v>0</v>
      </c>
      <c r="K69" s="171"/>
      <c r="L69" s="175"/>
      <c r="S69" s="10"/>
      <c r="T69" s="10"/>
      <c r="U69" s="10"/>
      <c r="V69" s="10"/>
      <c r="W69" s="10"/>
      <c r="X69" s="10"/>
      <c r="Y69" s="10"/>
      <c r="Z69" s="10"/>
      <c r="AA69" s="10"/>
      <c r="AB69" s="10"/>
      <c r="AC69" s="10"/>
      <c r="AD69" s="10"/>
      <c r="AE69" s="10"/>
    </row>
    <row r="70" s="10" customFormat="1" ht="19.92" customHeight="1">
      <c r="A70" s="10"/>
      <c r="B70" s="170"/>
      <c r="C70" s="171"/>
      <c r="D70" s="172" t="s">
        <v>780</v>
      </c>
      <c r="E70" s="173"/>
      <c r="F70" s="173"/>
      <c r="G70" s="173"/>
      <c r="H70" s="173"/>
      <c r="I70" s="173"/>
      <c r="J70" s="174">
        <f>J230</f>
        <v>0</v>
      </c>
      <c r="K70" s="171"/>
      <c r="L70" s="175"/>
      <c r="S70" s="10"/>
      <c r="T70" s="10"/>
      <c r="U70" s="10"/>
      <c r="V70" s="10"/>
      <c r="W70" s="10"/>
      <c r="X70" s="10"/>
      <c r="Y70" s="10"/>
      <c r="Z70" s="10"/>
      <c r="AA70" s="10"/>
      <c r="AB70" s="10"/>
      <c r="AC70" s="10"/>
      <c r="AD70" s="10"/>
      <c r="AE70" s="10"/>
    </row>
    <row r="71" s="10" customFormat="1" ht="19.92" customHeight="1">
      <c r="A71" s="10"/>
      <c r="B71" s="170"/>
      <c r="C71" s="171"/>
      <c r="D71" s="172" t="s">
        <v>781</v>
      </c>
      <c r="E71" s="173"/>
      <c r="F71" s="173"/>
      <c r="G71" s="173"/>
      <c r="H71" s="173"/>
      <c r="I71" s="173"/>
      <c r="J71" s="174">
        <f>J259</f>
        <v>0</v>
      </c>
      <c r="K71" s="171"/>
      <c r="L71" s="175"/>
      <c r="S71" s="10"/>
      <c r="T71" s="10"/>
      <c r="U71" s="10"/>
      <c r="V71" s="10"/>
      <c r="W71" s="10"/>
      <c r="X71" s="10"/>
      <c r="Y71" s="10"/>
      <c r="Z71" s="10"/>
      <c r="AA71" s="10"/>
      <c r="AB71" s="10"/>
      <c r="AC71" s="10"/>
      <c r="AD71" s="10"/>
      <c r="AE71" s="10"/>
    </row>
    <row r="72" s="10" customFormat="1" ht="19.92" customHeight="1">
      <c r="A72" s="10"/>
      <c r="B72" s="170"/>
      <c r="C72" s="171"/>
      <c r="D72" s="172" t="s">
        <v>122</v>
      </c>
      <c r="E72" s="173"/>
      <c r="F72" s="173"/>
      <c r="G72" s="173"/>
      <c r="H72" s="173"/>
      <c r="I72" s="173"/>
      <c r="J72" s="174">
        <f>J311</f>
        <v>0</v>
      </c>
      <c r="K72" s="171"/>
      <c r="L72" s="175"/>
      <c r="S72" s="10"/>
      <c r="T72" s="10"/>
      <c r="U72" s="10"/>
      <c r="V72" s="10"/>
      <c r="W72" s="10"/>
      <c r="X72" s="10"/>
      <c r="Y72" s="10"/>
      <c r="Z72" s="10"/>
      <c r="AA72" s="10"/>
      <c r="AB72" s="10"/>
      <c r="AC72" s="10"/>
      <c r="AD72" s="10"/>
      <c r="AE72" s="10"/>
    </row>
    <row r="73" s="10" customFormat="1" ht="19.92" customHeight="1">
      <c r="A73" s="10"/>
      <c r="B73" s="170"/>
      <c r="C73" s="171"/>
      <c r="D73" s="172" t="s">
        <v>782</v>
      </c>
      <c r="E73" s="173"/>
      <c r="F73" s="173"/>
      <c r="G73" s="173"/>
      <c r="H73" s="173"/>
      <c r="I73" s="173"/>
      <c r="J73" s="174">
        <f>J330</f>
        <v>0</v>
      </c>
      <c r="K73" s="171"/>
      <c r="L73" s="175"/>
      <c r="S73" s="10"/>
      <c r="T73" s="10"/>
      <c r="U73" s="10"/>
      <c r="V73" s="10"/>
      <c r="W73" s="10"/>
      <c r="X73" s="10"/>
      <c r="Y73" s="10"/>
      <c r="Z73" s="10"/>
      <c r="AA73" s="10"/>
      <c r="AB73" s="10"/>
      <c r="AC73" s="10"/>
      <c r="AD73" s="10"/>
      <c r="AE73" s="10"/>
    </row>
    <row r="74" s="2" customFormat="1" ht="21.84"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6.96" customHeight="1">
      <c r="A75" s="37"/>
      <c r="B75" s="58"/>
      <c r="C75" s="59"/>
      <c r="D75" s="59"/>
      <c r="E75" s="59"/>
      <c r="F75" s="59"/>
      <c r="G75" s="59"/>
      <c r="H75" s="59"/>
      <c r="I75" s="59"/>
      <c r="J75" s="59"/>
      <c r="K75" s="59"/>
      <c r="L75" s="133"/>
      <c r="S75" s="37"/>
      <c r="T75" s="37"/>
      <c r="U75" s="37"/>
      <c r="V75" s="37"/>
      <c r="W75" s="37"/>
      <c r="X75" s="37"/>
      <c r="Y75" s="37"/>
      <c r="Z75" s="37"/>
      <c r="AA75" s="37"/>
      <c r="AB75" s="37"/>
      <c r="AC75" s="37"/>
      <c r="AD75" s="37"/>
      <c r="AE75" s="37"/>
    </row>
    <row r="79" s="2" customFormat="1" ht="6.96" customHeight="1">
      <c r="A79" s="37"/>
      <c r="B79" s="60"/>
      <c r="C79" s="61"/>
      <c r="D79" s="61"/>
      <c r="E79" s="61"/>
      <c r="F79" s="61"/>
      <c r="G79" s="61"/>
      <c r="H79" s="61"/>
      <c r="I79" s="61"/>
      <c r="J79" s="61"/>
      <c r="K79" s="61"/>
      <c r="L79" s="133"/>
      <c r="S79" s="37"/>
      <c r="T79" s="37"/>
      <c r="U79" s="37"/>
      <c r="V79" s="37"/>
      <c r="W79" s="37"/>
      <c r="X79" s="37"/>
      <c r="Y79" s="37"/>
      <c r="Z79" s="37"/>
      <c r="AA79" s="37"/>
      <c r="AB79" s="37"/>
      <c r="AC79" s="37"/>
      <c r="AD79" s="37"/>
      <c r="AE79" s="37"/>
    </row>
    <row r="80" s="2" customFormat="1" ht="24.96" customHeight="1">
      <c r="A80" s="37"/>
      <c r="B80" s="38"/>
      <c r="C80" s="22" t="s">
        <v>125</v>
      </c>
      <c r="D80" s="39"/>
      <c r="E80" s="39"/>
      <c r="F80" s="39"/>
      <c r="G80" s="39"/>
      <c r="H80" s="39"/>
      <c r="I80" s="39"/>
      <c r="J80" s="39"/>
      <c r="K80" s="39"/>
      <c r="L80" s="133"/>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39"/>
      <c r="J81" s="39"/>
      <c r="K81" s="39"/>
      <c r="L81" s="133"/>
      <c r="S81" s="37"/>
      <c r="T81" s="37"/>
      <c r="U81" s="37"/>
      <c r="V81" s="37"/>
      <c r="W81" s="37"/>
      <c r="X81" s="37"/>
      <c r="Y81" s="37"/>
      <c r="Z81" s="37"/>
      <c r="AA81" s="37"/>
      <c r="AB81" s="37"/>
      <c r="AC81" s="37"/>
      <c r="AD81" s="37"/>
      <c r="AE81" s="37"/>
    </row>
    <row r="82" s="2" customFormat="1" ht="12" customHeight="1">
      <c r="A82" s="37"/>
      <c r="B82" s="38"/>
      <c r="C82" s="31" t="s">
        <v>16</v>
      </c>
      <c r="D82" s="39"/>
      <c r="E82" s="39"/>
      <c r="F82" s="39"/>
      <c r="G82" s="39"/>
      <c r="H82" s="39"/>
      <c r="I82" s="39"/>
      <c r="J82" s="39"/>
      <c r="K82" s="39"/>
      <c r="L82" s="133"/>
      <c r="S82" s="37"/>
      <c r="T82" s="37"/>
      <c r="U82" s="37"/>
      <c r="V82" s="37"/>
      <c r="W82" s="37"/>
      <c r="X82" s="37"/>
      <c r="Y82" s="37"/>
      <c r="Z82" s="37"/>
      <c r="AA82" s="37"/>
      <c r="AB82" s="37"/>
      <c r="AC82" s="37"/>
      <c r="AD82" s="37"/>
      <c r="AE82" s="37"/>
    </row>
    <row r="83" s="2" customFormat="1" ht="16.5" customHeight="1">
      <c r="A83" s="37"/>
      <c r="B83" s="38"/>
      <c r="C83" s="39"/>
      <c r="D83" s="39"/>
      <c r="E83" s="159" t="str">
        <f>E7</f>
        <v>Stavební úpravy Zahradního domu Teplice</v>
      </c>
      <c r="F83" s="31"/>
      <c r="G83" s="31"/>
      <c r="H83" s="31"/>
      <c r="I83" s="39"/>
      <c r="J83" s="39"/>
      <c r="K83" s="39"/>
      <c r="L83" s="133"/>
      <c r="S83" s="37"/>
      <c r="T83" s="37"/>
      <c r="U83" s="37"/>
      <c r="V83" s="37"/>
      <c r="W83" s="37"/>
      <c r="X83" s="37"/>
      <c r="Y83" s="37"/>
      <c r="Z83" s="37"/>
      <c r="AA83" s="37"/>
      <c r="AB83" s="37"/>
      <c r="AC83" s="37"/>
      <c r="AD83" s="37"/>
      <c r="AE83" s="37"/>
    </row>
    <row r="84" s="2" customFormat="1" ht="12" customHeight="1">
      <c r="A84" s="37"/>
      <c r="B84" s="38"/>
      <c r="C84" s="31" t="s">
        <v>102</v>
      </c>
      <c r="D84" s="39"/>
      <c r="E84" s="39"/>
      <c r="F84" s="39"/>
      <c r="G84" s="39"/>
      <c r="H84" s="39"/>
      <c r="I84" s="39"/>
      <c r="J84" s="39"/>
      <c r="K84" s="39"/>
      <c r="L84" s="133"/>
      <c r="S84" s="37"/>
      <c r="T84" s="37"/>
      <c r="U84" s="37"/>
      <c r="V84" s="37"/>
      <c r="W84" s="37"/>
      <c r="X84" s="37"/>
      <c r="Y84" s="37"/>
      <c r="Z84" s="37"/>
      <c r="AA84" s="37"/>
      <c r="AB84" s="37"/>
      <c r="AC84" s="37"/>
      <c r="AD84" s="37"/>
      <c r="AE84" s="37"/>
    </row>
    <row r="85" s="2" customFormat="1" ht="16.5" customHeight="1">
      <c r="A85" s="37"/>
      <c r="B85" s="38"/>
      <c r="C85" s="39"/>
      <c r="D85" s="39"/>
      <c r="E85" s="68" t="str">
        <f>E9</f>
        <v>SO103 - Sociální zázemí s bezbariérovým WC</v>
      </c>
      <c r="F85" s="39"/>
      <c r="G85" s="39"/>
      <c r="H85" s="39"/>
      <c r="I85" s="39"/>
      <c r="J85" s="39"/>
      <c r="K85" s="39"/>
      <c r="L85" s="133"/>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39"/>
      <c r="J86" s="39"/>
      <c r="K86" s="39"/>
      <c r="L86" s="133"/>
      <c r="S86" s="37"/>
      <c r="T86" s="37"/>
      <c r="U86" s="37"/>
      <c r="V86" s="37"/>
      <c r="W86" s="37"/>
      <c r="X86" s="37"/>
      <c r="Y86" s="37"/>
      <c r="Z86" s="37"/>
      <c r="AA86" s="37"/>
      <c r="AB86" s="37"/>
      <c r="AC86" s="37"/>
      <c r="AD86" s="37"/>
      <c r="AE86" s="37"/>
    </row>
    <row r="87" s="2" customFormat="1" ht="12" customHeight="1">
      <c r="A87" s="37"/>
      <c r="B87" s="38"/>
      <c r="C87" s="31" t="s">
        <v>21</v>
      </c>
      <c r="D87" s="39"/>
      <c r="E87" s="39"/>
      <c r="F87" s="26" t="str">
        <f>F12</f>
        <v xml:space="preserve"> </v>
      </c>
      <c r="G87" s="39"/>
      <c r="H87" s="39"/>
      <c r="I87" s="31" t="s">
        <v>23</v>
      </c>
      <c r="J87" s="71" t="str">
        <f>IF(J12="","",J12)</f>
        <v>22. 10. 2021</v>
      </c>
      <c r="K87" s="39"/>
      <c r="L87" s="133"/>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133"/>
      <c r="S88" s="37"/>
      <c r="T88" s="37"/>
      <c r="U88" s="37"/>
      <c r="V88" s="37"/>
      <c r="W88" s="37"/>
      <c r="X88" s="37"/>
      <c r="Y88" s="37"/>
      <c r="Z88" s="37"/>
      <c r="AA88" s="37"/>
      <c r="AB88" s="37"/>
      <c r="AC88" s="37"/>
      <c r="AD88" s="37"/>
      <c r="AE88" s="37"/>
    </row>
    <row r="89" s="2" customFormat="1" ht="15.15" customHeight="1">
      <c r="A89" s="37"/>
      <c r="B89" s="38"/>
      <c r="C89" s="31" t="s">
        <v>25</v>
      </c>
      <c r="D89" s="39"/>
      <c r="E89" s="39"/>
      <c r="F89" s="26" t="str">
        <f>E15</f>
        <v xml:space="preserve"> </v>
      </c>
      <c r="G89" s="39"/>
      <c r="H89" s="39"/>
      <c r="I89" s="31" t="s">
        <v>30</v>
      </c>
      <c r="J89" s="35" t="str">
        <f>E21</f>
        <v xml:space="preserve"> </v>
      </c>
      <c r="K89" s="39"/>
      <c r="L89" s="133"/>
      <c r="S89" s="37"/>
      <c r="T89" s="37"/>
      <c r="U89" s="37"/>
      <c r="V89" s="37"/>
      <c r="W89" s="37"/>
      <c r="X89" s="37"/>
      <c r="Y89" s="37"/>
      <c r="Z89" s="37"/>
      <c r="AA89" s="37"/>
      <c r="AB89" s="37"/>
      <c r="AC89" s="37"/>
      <c r="AD89" s="37"/>
      <c r="AE89" s="37"/>
    </row>
    <row r="90" s="2" customFormat="1" ht="15.15" customHeight="1">
      <c r="A90" s="37"/>
      <c r="B90" s="38"/>
      <c r="C90" s="31" t="s">
        <v>28</v>
      </c>
      <c r="D90" s="39"/>
      <c r="E90" s="39"/>
      <c r="F90" s="26" t="str">
        <f>IF(E18="","",E18)</f>
        <v>Vyplň údaj</v>
      </c>
      <c r="G90" s="39"/>
      <c r="H90" s="39"/>
      <c r="I90" s="31" t="s">
        <v>32</v>
      </c>
      <c r="J90" s="35" t="str">
        <f>E24</f>
        <v xml:space="preserve"> </v>
      </c>
      <c r="K90" s="39"/>
      <c r="L90" s="133"/>
      <c r="S90" s="37"/>
      <c r="T90" s="37"/>
      <c r="U90" s="37"/>
      <c r="V90" s="37"/>
      <c r="W90" s="37"/>
      <c r="X90" s="37"/>
      <c r="Y90" s="37"/>
      <c r="Z90" s="37"/>
      <c r="AA90" s="37"/>
      <c r="AB90" s="37"/>
      <c r="AC90" s="37"/>
      <c r="AD90" s="37"/>
      <c r="AE90" s="37"/>
    </row>
    <row r="91" s="2" customFormat="1" ht="10.32" customHeight="1">
      <c r="A91" s="37"/>
      <c r="B91" s="38"/>
      <c r="C91" s="39"/>
      <c r="D91" s="39"/>
      <c r="E91" s="39"/>
      <c r="F91" s="39"/>
      <c r="G91" s="39"/>
      <c r="H91" s="39"/>
      <c r="I91" s="39"/>
      <c r="J91" s="39"/>
      <c r="K91" s="39"/>
      <c r="L91" s="133"/>
      <c r="S91" s="37"/>
      <c r="T91" s="37"/>
      <c r="U91" s="37"/>
      <c r="V91" s="37"/>
      <c r="W91" s="37"/>
      <c r="X91" s="37"/>
      <c r="Y91" s="37"/>
      <c r="Z91" s="37"/>
      <c r="AA91" s="37"/>
      <c r="AB91" s="37"/>
      <c r="AC91" s="37"/>
      <c r="AD91" s="37"/>
      <c r="AE91" s="37"/>
    </row>
    <row r="92" s="11" customFormat="1" ht="29.28" customHeight="1">
      <c r="A92" s="176"/>
      <c r="B92" s="177"/>
      <c r="C92" s="178" t="s">
        <v>126</v>
      </c>
      <c r="D92" s="179" t="s">
        <v>54</v>
      </c>
      <c r="E92" s="179" t="s">
        <v>50</v>
      </c>
      <c r="F92" s="179" t="s">
        <v>51</v>
      </c>
      <c r="G92" s="179" t="s">
        <v>127</v>
      </c>
      <c r="H92" s="179" t="s">
        <v>128</v>
      </c>
      <c r="I92" s="179" t="s">
        <v>129</v>
      </c>
      <c r="J92" s="179" t="s">
        <v>106</v>
      </c>
      <c r="K92" s="180" t="s">
        <v>130</v>
      </c>
      <c r="L92" s="181"/>
      <c r="M92" s="91" t="s">
        <v>19</v>
      </c>
      <c r="N92" s="92" t="s">
        <v>39</v>
      </c>
      <c r="O92" s="92" t="s">
        <v>131</v>
      </c>
      <c r="P92" s="92" t="s">
        <v>132</v>
      </c>
      <c r="Q92" s="92" t="s">
        <v>133</v>
      </c>
      <c r="R92" s="92" t="s">
        <v>134</v>
      </c>
      <c r="S92" s="92" t="s">
        <v>135</v>
      </c>
      <c r="T92" s="93" t="s">
        <v>136</v>
      </c>
      <c r="U92" s="176"/>
      <c r="V92" s="176"/>
      <c r="W92" s="176"/>
      <c r="X92" s="176"/>
      <c r="Y92" s="176"/>
      <c r="Z92" s="176"/>
      <c r="AA92" s="176"/>
      <c r="AB92" s="176"/>
      <c r="AC92" s="176"/>
      <c r="AD92" s="176"/>
      <c r="AE92" s="176"/>
    </row>
    <row r="93" s="2" customFormat="1" ht="22.8" customHeight="1">
      <c r="A93" s="37"/>
      <c r="B93" s="38"/>
      <c r="C93" s="98" t="s">
        <v>137</v>
      </c>
      <c r="D93" s="39"/>
      <c r="E93" s="39"/>
      <c r="F93" s="39"/>
      <c r="G93" s="39"/>
      <c r="H93" s="39"/>
      <c r="I93" s="39"/>
      <c r="J93" s="182">
        <f>BK93</f>
        <v>0</v>
      </c>
      <c r="K93" s="39"/>
      <c r="L93" s="43"/>
      <c r="M93" s="94"/>
      <c r="N93" s="183"/>
      <c r="O93" s="95"/>
      <c r="P93" s="184">
        <f>P94+P207</f>
        <v>0</v>
      </c>
      <c r="Q93" s="95"/>
      <c r="R93" s="184">
        <f>R94+R207</f>
        <v>8.4967496900000015</v>
      </c>
      <c r="S93" s="95"/>
      <c r="T93" s="185">
        <f>T94+T207</f>
        <v>13.276217000000001</v>
      </c>
      <c r="U93" s="37"/>
      <c r="V93" s="37"/>
      <c r="W93" s="37"/>
      <c r="X93" s="37"/>
      <c r="Y93" s="37"/>
      <c r="Z93" s="37"/>
      <c r="AA93" s="37"/>
      <c r="AB93" s="37"/>
      <c r="AC93" s="37"/>
      <c r="AD93" s="37"/>
      <c r="AE93" s="37"/>
      <c r="AT93" s="16" t="s">
        <v>68</v>
      </c>
      <c r="AU93" s="16" t="s">
        <v>107</v>
      </c>
      <c r="BK93" s="186">
        <f>BK94+BK207</f>
        <v>0</v>
      </c>
    </row>
    <row r="94" s="12" customFormat="1" ht="25.92" customHeight="1">
      <c r="A94" s="12"/>
      <c r="B94" s="187"/>
      <c r="C94" s="188"/>
      <c r="D94" s="189" t="s">
        <v>68</v>
      </c>
      <c r="E94" s="190" t="s">
        <v>138</v>
      </c>
      <c r="F94" s="190" t="s">
        <v>139</v>
      </c>
      <c r="G94" s="188"/>
      <c r="H94" s="188"/>
      <c r="I94" s="191"/>
      <c r="J94" s="192">
        <f>BK94</f>
        <v>0</v>
      </c>
      <c r="K94" s="188"/>
      <c r="L94" s="193"/>
      <c r="M94" s="194"/>
      <c r="N94" s="195"/>
      <c r="O94" s="195"/>
      <c r="P94" s="196">
        <f>P95+P111+P134+P146+P186+P204</f>
        <v>0</v>
      </c>
      <c r="Q94" s="195"/>
      <c r="R94" s="196">
        <f>R95+R111+R134+R146+R186+R204</f>
        <v>6.5202509400000004</v>
      </c>
      <c r="S94" s="195"/>
      <c r="T94" s="197">
        <f>T95+T111+T134+T146+T186+T204</f>
        <v>13.276217000000001</v>
      </c>
      <c r="U94" s="12"/>
      <c r="V94" s="12"/>
      <c r="W94" s="12"/>
      <c r="X94" s="12"/>
      <c r="Y94" s="12"/>
      <c r="Z94" s="12"/>
      <c r="AA94" s="12"/>
      <c r="AB94" s="12"/>
      <c r="AC94" s="12"/>
      <c r="AD94" s="12"/>
      <c r="AE94" s="12"/>
      <c r="AR94" s="198" t="s">
        <v>77</v>
      </c>
      <c r="AT94" s="199" t="s">
        <v>68</v>
      </c>
      <c r="AU94" s="199" t="s">
        <v>69</v>
      </c>
      <c r="AY94" s="198" t="s">
        <v>140</v>
      </c>
      <c r="BK94" s="200">
        <f>BK95+BK111+BK134+BK146+BK186+BK204</f>
        <v>0</v>
      </c>
    </row>
    <row r="95" s="12" customFormat="1" ht="22.8" customHeight="1">
      <c r="A95" s="12"/>
      <c r="B95" s="187"/>
      <c r="C95" s="188"/>
      <c r="D95" s="189" t="s">
        <v>68</v>
      </c>
      <c r="E95" s="201" t="s">
        <v>159</v>
      </c>
      <c r="F95" s="201" t="s">
        <v>170</v>
      </c>
      <c r="G95" s="188"/>
      <c r="H95" s="188"/>
      <c r="I95" s="191"/>
      <c r="J95" s="202">
        <f>BK95</f>
        <v>0</v>
      </c>
      <c r="K95" s="188"/>
      <c r="L95" s="193"/>
      <c r="M95" s="194"/>
      <c r="N95" s="195"/>
      <c r="O95" s="195"/>
      <c r="P95" s="196">
        <f>SUM(P96:P110)</f>
        <v>0</v>
      </c>
      <c r="Q95" s="195"/>
      <c r="R95" s="196">
        <f>SUM(R96:R110)</f>
        <v>4.0820973399999998</v>
      </c>
      <c r="S95" s="195"/>
      <c r="T95" s="197">
        <f>SUM(T96:T110)</f>
        <v>0</v>
      </c>
      <c r="U95" s="12"/>
      <c r="V95" s="12"/>
      <c r="W95" s="12"/>
      <c r="X95" s="12"/>
      <c r="Y95" s="12"/>
      <c r="Z95" s="12"/>
      <c r="AA95" s="12"/>
      <c r="AB95" s="12"/>
      <c r="AC95" s="12"/>
      <c r="AD95" s="12"/>
      <c r="AE95" s="12"/>
      <c r="AR95" s="198" t="s">
        <v>77</v>
      </c>
      <c r="AT95" s="199" t="s">
        <v>68</v>
      </c>
      <c r="AU95" s="199" t="s">
        <v>77</v>
      </c>
      <c r="AY95" s="198" t="s">
        <v>140</v>
      </c>
      <c r="BK95" s="200">
        <f>SUM(BK96:BK110)</f>
        <v>0</v>
      </c>
    </row>
    <row r="96" s="2" customFormat="1" ht="37.8" customHeight="1">
      <c r="A96" s="37"/>
      <c r="B96" s="38"/>
      <c r="C96" s="203" t="s">
        <v>77</v>
      </c>
      <c r="D96" s="203" t="s">
        <v>142</v>
      </c>
      <c r="E96" s="204" t="s">
        <v>783</v>
      </c>
      <c r="F96" s="205" t="s">
        <v>784</v>
      </c>
      <c r="G96" s="206" t="s">
        <v>423</v>
      </c>
      <c r="H96" s="207">
        <v>3</v>
      </c>
      <c r="I96" s="208"/>
      <c r="J96" s="209">
        <f>ROUND(I96*H96,2)</f>
        <v>0</v>
      </c>
      <c r="K96" s="205" t="s">
        <v>146</v>
      </c>
      <c r="L96" s="43"/>
      <c r="M96" s="210" t="s">
        <v>19</v>
      </c>
      <c r="N96" s="211" t="s">
        <v>40</v>
      </c>
      <c r="O96" s="83"/>
      <c r="P96" s="212">
        <f>O96*H96</f>
        <v>0</v>
      </c>
      <c r="Q96" s="212">
        <v>0.026929999999999999</v>
      </c>
      <c r="R96" s="212">
        <f>Q96*H96</f>
        <v>0.080790000000000001</v>
      </c>
      <c r="S96" s="212">
        <v>0</v>
      </c>
      <c r="T96" s="213">
        <f>S96*H96</f>
        <v>0</v>
      </c>
      <c r="U96" s="37"/>
      <c r="V96" s="37"/>
      <c r="W96" s="37"/>
      <c r="X96" s="37"/>
      <c r="Y96" s="37"/>
      <c r="Z96" s="37"/>
      <c r="AA96" s="37"/>
      <c r="AB96" s="37"/>
      <c r="AC96" s="37"/>
      <c r="AD96" s="37"/>
      <c r="AE96" s="37"/>
      <c r="AR96" s="214" t="s">
        <v>147</v>
      </c>
      <c r="AT96" s="214" t="s">
        <v>142</v>
      </c>
      <c r="AU96" s="214" t="s">
        <v>79</v>
      </c>
      <c r="AY96" s="16" t="s">
        <v>140</v>
      </c>
      <c r="BE96" s="215">
        <f>IF(N96="základní",J96,0)</f>
        <v>0</v>
      </c>
      <c r="BF96" s="215">
        <f>IF(N96="snížená",J96,0)</f>
        <v>0</v>
      </c>
      <c r="BG96" s="215">
        <f>IF(N96="zákl. přenesená",J96,0)</f>
        <v>0</v>
      </c>
      <c r="BH96" s="215">
        <f>IF(N96="sníž. přenesená",J96,0)</f>
        <v>0</v>
      </c>
      <c r="BI96" s="215">
        <f>IF(N96="nulová",J96,0)</f>
        <v>0</v>
      </c>
      <c r="BJ96" s="16" t="s">
        <v>77</v>
      </c>
      <c r="BK96" s="215">
        <f>ROUND(I96*H96,2)</f>
        <v>0</v>
      </c>
      <c r="BL96" s="16" t="s">
        <v>147</v>
      </c>
      <c r="BM96" s="214" t="s">
        <v>785</v>
      </c>
    </row>
    <row r="97" s="2" customFormat="1">
      <c r="A97" s="37"/>
      <c r="B97" s="38"/>
      <c r="C97" s="39"/>
      <c r="D97" s="216" t="s">
        <v>149</v>
      </c>
      <c r="E97" s="39"/>
      <c r="F97" s="217" t="s">
        <v>786</v>
      </c>
      <c r="G97" s="39"/>
      <c r="H97" s="39"/>
      <c r="I97" s="218"/>
      <c r="J97" s="39"/>
      <c r="K97" s="39"/>
      <c r="L97" s="43"/>
      <c r="M97" s="219"/>
      <c r="N97" s="220"/>
      <c r="O97" s="83"/>
      <c r="P97" s="83"/>
      <c r="Q97" s="83"/>
      <c r="R97" s="83"/>
      <c r="S97" s="83"/>
      <c r="T97" s="84"/>
      <c r="U97" s="37"/>
      <c r="V97" s="37"/>
      <c r="W97" s="37"/>
      <c r="X97" s="37"/>
      <c r="Y97" s="37"/>
      <c r="Z97" s="37"/>
      <c r="AA97" s="37"/>
      <c r="AB97" s="37"/>
      <c r="AC97" s="37"/>
      <c r="AD97" s="37"/>
      <c r="AE97" s="37"/>
      <c r="AT97" s="16" t="s">
        <v>149</v>
      </c>
      <c r="AU97" s="16" t="s">
        <v>79</v>
      </c>
    </row>
    <row r="98" s="13" customFormat="1">
      <c r="A98" s="13"/>
      <c r="B98" s="221"/>
      <c r="C98" s="222"/>
      <c r="D98" s="223" t="s">
        <v>151</v>
      </c>
      <c r="E98" s="224" t="s">
        <v>19</v>
      </c>
      <c r="F98" s="225" t="s">
        <v>787</v>
      </c>
      <c r="G98" s="222"/>
      <c r="H98" s="226">
        <v>3</v>
      </c>
      <c r="I98" s="227"/>
      <c r="J98" s="222"/>
      <c r="K98" s="222"/>
      <c r="L98" s="228"/>
      <c r="M98" s="229"/>
      <c r="N98" s="230"/>
      <c r="O98" s="230"/>
      <c r="P98" s="230"/>
      <c r="Q98" s="230"/>
      <c r="R98" s="230"/>
      <c r="S98" s="230"/>
      <c r="T98" s="231"/>
      <c r="U98" s="13"/>
      <c r="V98" s="13"/>
      <c r="W98" s="13"/>
      <c r="X98" s="13"/>
      <c r="Y98" s="13"/>
      <c r="Z98" s="13"/>
      <c r="AA98" s="13"/>
      <c r="AB98" s="13"/>
      <c r="AC98" s="13"/>
      <c r="AD98" s="13"/>
      <c r="AE98" s="13"/>
      <c r="AT98" s="232" t="s">
        <v>151</v>
      </c>
      <c r="AU98" s="232" t="s">
        <v>79</v>
      </c>
      <c r="AV98" s="13" t="s">
        <v>79</v>
      </c>
      <c r="AW98" s="13" t="s">
        <v>31</v>
      </c>
      <c r="AX98" s="13" t="s">
        <v>69</v>
      </c>
      <c r="AY98" s="232" t="s">
        <v>140</v>
      </c>
    </row>
    <row r="99" s="2" customFormat="1" ht="37.8" customHeight="1">
      <c r="A99" s="37"/>
      <c r="B99" s="38"/>
      <c r="C99" s="203" t="s">
        <v>79</v>
      </c>
      <c r="D99" s="203" t="s">
        <v>142</v>
      </c>
      <c r="E99" s="204" t="s">
        <v>788</v>
      </c>
      <c r="F99" s="205" t="s">
        <v>789</v>
      </c>
      <c r="G99" s="206" t="s">
        <v>423</v>
      </c>
      <c r="H99" s="207">
        <v>3</v>
      </c>
      <c r="I99" s="208"/>
      <c r="J99" s="209">
        <f>ROUND(I99*H99,2)</f>
        <v>0</v>
      </c>
      <c r="K99" s="205" t="s">
        <v>146</v>
      </c>
      <c r="L99" s="43"/>
      <c r="M99" s="210" t="s">
        <v>19</v>
      </c>
      <c r="N99" s="211" t="s">
        <v>40</v>
      </c>
      <c r="O99" s="83"/>
      <c r="P99" s="212">
        <f>O99*H99</f>
        <v>0</v>
      </c>
      <c r="Q99" s="212">
        <v>0.047759999999999997</v>
      </c>
      <c r="R99" s="212">
        <f>Q99*H99</f>
        <v>0.14327999999999999</v>
      </c>
      <c r="S99" s="212">
        <v>0</v>
      </c>
      <c r="T99" s="213">
        <f>S99*H99</f>
        <v>0</v>
      </c>
      <c r="U99" s="37"/>
      <c r="V99" s="37"/>
      <c r="W99" s="37"/>
      <c r="X99" s="37"/>
      <c r="Y99" s="37"/>
      <c r="Z99" s="37"/>
      <c r="AA99" s="37"/>
      <c r="AB99" s="37"/>
      <c r="AC99" s="37"/>
      <c r="AD99" s="37"/>
      <c r="AE99" s="37"/>
      <c r="AR99" s="214" t="s">
        <v>147</v>
      </c>
      <c r="AT99" s="214" t="s">
        <v>142</v>
      </c>
      <c r="AU99" s="214" t="s">
        <v>79</v>
      </c>
      <c r="AY99" s="16" t="s">
        <v>140</v>
      </c>
      <c r="BE99" s="215">
        <f>IF(N99="základní",J99,0)</f>
        <v>0</v>
      </c>
      <c r="BF99" s="215">
        <f>IF(N99="snížená",J99,0)</f>
        <v>0</v>
      </c>
      <c r="BG99" s="215">
        <f>IF(N99="zákl. přenesená",J99,0)</f>
        <v>0</v>
      </c>
      <c r="BH99" s="215">
        <f>IF(N99="sníž. přenesená",J99,0)</f>
        <v>0</v>
      </c>
      <c r="BI99" s="215">
        <f>IF(N99="nulová",J99,0)</f>
        <v>0</v>
      </c>
      <c r="BJ99" s="16" t="s">
        <v>77</v>
      </c>
      <c r="BK99" s="215">
        <f>ROUND(I99*H99,2)</f>
        <v>0</v>
      </c>
      <c r="BL99" s="16" t="s">
        <v>147</v>
      </c>
      <c r="BM99" s="214" t="s">
        <v>790</v>
      </c>
    </row>
    <row r="100" s="2" customFormat="1">
      <c r="A100" s="37"/>
      <c r="B100" s="38"/>
      <c r="C100" s="39"/>
      <c r="D100" s="216" t="s">
        <v>149</v>
      </c>
      <c r="E100" s="39"/>
      <c r="F100" s="217" t="s">
        <v>791</v>
      </c>
      <c r="G100" s="39"/>
      <c r="H100" s="39"/>
      <c r="I100" s="218"/>
      <c r="J100" s="39"/>
      <c r="K100" s="39"/>
      <c r="L100" s="43"/>
      <c r="M100" s="219"/>
      <c r="N100" s="220"/>
      <c r="O100" s="83"/>
      <c r="P100" s="83"/>
      <c r="Q100" s="83"/>
      <c r="R100" s="83"/>
      <c r="S100" s="83"/>
      <c r="T100" s="84"/>
      <c r="U100" s="37"/>
      <c r="V100" s="37"/>
      <c r="W100" s="37"/>
      <c r="X100" s="37"/>
      <c r="Y100" s="37"/>
      <c r="Z100" s="37"/>
      <c r="AA100" s="37"/>
      <c r="AB100" s="37"/>
      <c r="AC100" s="37"/>
      <c r="AD100" s="37"/>
      <c r="AE100" s="37"/>
      <c r="AT100" s="16" t="s">
        <v>149</v>
      </c>
      <c r="AU100" s="16" t="s">
        <v>79</v>
      </c>
    </row>
    <row r="101" s="13" customFormat="1">
      <c r="A101" s="13"/>
      <c r="B101" s="221"/>
      <c r="C101" s="222"/>
      <c r="D101" s="223" t="s">
        <v>151</v>
      </c>
      <c r="E101" s="224" t="s">
        <v>19</v>
      </c>
      <c r="F101" s="225" t="s">
        <v>787</v>
      </c>
      <c r="G101" s="222"/>
      <c r="H101" s="226">
        <v>3</v>
      </c>
      <c r="I101" s="227"/>
      <c r="J101" s="222"/>
      <c r="K101" s="222"/>
      <c r="L101" s="228"/>
      <c r="M101" s="229"/>
      <c r="N101" s="230"/>
      <c r="O101" s="230"/>
      <c r="P101" s="230"/>
      <c r="Q101" s="230"/>
      <c r="R101" s="230"/>
      <c r="S101" s="230"/>
      <c r="T101" s="231"/>
      <c r="U101" s="13"/>
      <c r="V101" s="13"/>
      <c r="W101" s="13"/>
      <c r="X101" s="13"/>
      <c r="Y101" s="13"/>
      <c r="Z101" s="13"/>
      <c r="AA101" s="13"/>
      <c r="AB101" s="13"/>
      <c r="AC101" s="13"/>
      <c r="AD101" s="13"/>
      <c r="AE101" s="13"/>
      <c r="AT101" s="232" t="s">
        <v>151</v>
      </c>
      <c r="AU101" s="232" t="s">
        <v>79</v>
      </c>
      <c r="AV101" s="13" t="s">
        <v>79</v>
      </c>
      <c r="AW101" s="13" t="s">
        <v>31</v>
      </c>
      <c r="AX101" s="13" t="s">
        <v>69</v>
      </c>
      <c r="AY101" s="232" t="s">
        <v>140</v>
      </c>
    </row>
    <row r="102" s="2" customFormat="1" ht="37.8" customHeight="1">
      <c r="A102" s="37"/>
      <c r="B102" s="38"/>
      <c r="C102" s="203" t="s">
        <v>159</v>
      </c>
      <c r="D102" s="203" t="s">
        <v>142</v>
      </c>
      <c r="E102" s="204" t="s">
        <v>792</v>
      </c>
      <c r="F102" s="205" t="s">
        <v>793</v>
      </c>
      <c r="G102" s="206" t="s">
        <v>155</v>
      </c>
      <c r="H102" s="207">
        <v>17.402000000000001</v>
      </c>
      <c r="I102" s="208"/>
      <c r="J102" s="209">
        <f>ROUND(I102*H102,2)</f>
        <v>0</v>
      </c>
      <c r="K102" s="205" t="s">
        <v>146</v>
      </c>
      <c r="L102" s="43"/>
      <c r="M102" s="210" t="s">
        <v>19</v>
      </c>
      <c r="N102" s="211" t="s">
        <v>40</v>
      </c>
      <c r="O102" s="83"/>
      <c r="P102" s="212">
        <f>O102*H102</f>
        <v>0</v>
      </c>
      <c r="Q102" s="212">
        <v>0.028570000000000002</v>
      </c>
      <c r="R102" s="212">
        <f>Q102*H102</f>
        <v>0.49717514000000007</v>
      </c>
      <c r="S102" s="212">
        <v>0</v>
      </c>
      <c r="T102" s="213">
        <f>S102*H102</f>
        <v>0</v>
      </c>
      <c r="U102" s="37"/>
      <c r="V102" s="37"/>
      <c r="W102" s="37"/>
      <c r="X102" s="37"/>
      <c r="Y102" s="37"/>
      <c r="Z102" s="37"/>
      <c r="AA102" s="37"/>
      <c r="AB102" s="37"/>
      <c r="AC102" s="37"/>
      <c r="AD102" s="37"/>
      <c r="AE102" s="37"/>
      <c r="AR102" s="214" t="s">
        <v>147</v>
      </c>
      <c r="AT102" s="214" t="s">
        <v>142</v>
      </c>
      <c r="AU102" s="214" t="s">
        <v>79</v>
      </c>
      <c r="AY102" s="16" t="s">
        <v>140</v>
      </c>
      <c r="BE102" s="215">
        <f>IF(N102="základní",J102,0)</f>
        <v>0</v>
      </c>
      <c r="BF102" s="215">
        <f>IF(N102="snížená",J102,0)</f>
        <v>0</v>
      </c>
      <c r="BG102" s="215">
        <f>IF(N102="zákl. přenesená",J102,0)</f>
        <v>0</v>
      </c>
      <c r="BH102" s="215">
        <f>IF(N102="sníž. přenesená",J102,0)</f>
        <v>0</v>
      </c>
      <c r="BI102" s="215">
        <f>IF(N102="nulová",J102,0)</f>
        <v>0</v>
      </c>
      <c r="BJ102" s="16" t="s">
        <v>77</v>
      </c>
      <c r="BK102" s="215">
        <f>ROUND(I102*H102,2)</f>
        <v>0</v>
      </c>
      <c r="BL102" s="16" t="s">
        <v>147</v>
      </c>
      <c r="BM102" s="214" t="s">
        <v>794</v>
      </c>
    </row>
    <row r="103" s="2" customFormat="1">
      <c r="A103" s="37"/>
      <c r="B103" s="38"/>
      <c r="C103" s="39"/>
      <c r="D103" s="216" t="s">
        <v>149</v>
      </c>
      <c r="E103" s="39"/>
      <c r="F103" s="217" t="s">
        <v>795</v>
      </c>
      <c r="G103" s="39"/>
      <c r="H103" s="39"/>
      <c r="I103" s="218"/>
      <c r="J103" s="39"/>
      <c r="K103" s="39"/>
      <c r="L103" s="43"/>
      <c r="M103" s="219"/>
      <c r="N103" s="220"/>
      <c r="O103" s="83"/>
      <c r="P103" s="83"/>
      <c r="Q103" s="83"/>
      <c r="R103" s="83"/>
      <c r="S103" s="83"/>
      <c r="T103" s="84"/>
      <c r="U103" s="37"/>
      <c r="V103" s="37"/>
      <c r="W103" s="37"/>
      <c r="X103" s="37"/>
      <c r="Y103" s="37"/>
      <c r="Z103" s="37"/>
      <c r="AA103" s="37"/>
      <c r="AB103" s="37"/>
      <c r="AC103" s="37"/>
      <c r="AD103" s="37"/>
      <c r="AE103" s="37"/>
      <c r="AT103" s="16" t="s">
        <v>149</v>
      </c>
      <c r="AU103" s="16" t="s">
        <v>79</v>
      </c>
    </row>
    <row r="104" s="13" customFormat="1">
      <c r="A104" s="13"/>
      <c r="B104" s="221"/>
      <c r="C104" s="222"/>
      <c r="D104" s="223" t="s">
        <v>151</v>
      </c>
      <c r="E104" s="224" t="s">
        <v>19</v>
      </c>
      <c r="F104" s="225" t="s">
        <v>796</v>
      </c>
      <c r="G104" s="222"/>
      <c r="H104" s="226">
        <v>17.402000000000001</v>
      </c>
      <c r="I104" s="227"/>
      <c r="J104" s="222"/>
      <c r="K104" s="222"/>
      <c r="L104" s="228"/>
      <c r="M104" s="229"/>
      <c r="N104" s="230"/>
      <c r="O104" s="230"/>
      <c r="P104" s="230"/>
      <c r="Q104" s="230"/>
      <c r="R104" s="230"/>
      <c r="S104" s="230"/>
      <c r="T104" s="231"/>
      <c r="U104" s="13"/>
      <c r="V104" s="13"/>
      <c r="W104" s="13"/>
      <c r="X104" s="13"/>
      <c r="Y104" s="13"/>
      <c r="Z104" s="13"/>
      <c r="AA104" s="13"/>
      <c r="AB104" s="13"/>
      <c r="AC104" s="13"/>
      <c r="AD104" s="13"/>
      <c r="AE104" s="13"/>
      <c r="AT104" s="232" t="s">
        <v>151</v>
      </c>
      <c r="AU104" s="232" t="s">
        <v>79</v>
      </c>
      <c r="AV104" s="13" t="s">
        <v>79</v>
      </c>
      <c r="AW104" s="13" t="s">
        <v>31</v>
      </c>
      <c r="AX104" s="13" t="s">
        <v>69</v>
      </c>
      <c r="AY104" s="232" t="s">
        <v>140</v>
      </c>
    </row>
    <row r="105" s="2" customFormat="1" ht="37.8" customHeight="1">
      <c r="A105" s="37"/>
      <c r="B105" s="38"/>
      <c r="C105" s="203" t="s">
        <v>147</v>
      </c>
      <c r="D105" s="203" t="s">
        <v>142</v>
      </c>
      <c r="E105" s="204" t="s">
        <v>797</v>
      </c>
      <c r="F105" s="205" t="s">
        <v>798</v>
      </c>
      <c r="G105" s="206" t="s">
        <v>155</v>
      </c>
      <c r="H105" s="207">
        <v>32.155999999999999</v>
      </c>
      <c r="I105" s="208"/>
      <c r="J105" s="209">
        <f>ROUND(I105*H105,2)</f>
        <v>0</v>
      </c>
      <c r="K105" s="205" t="s">
        <v>146</v>
      </c>
      <c r="L105" s="43"/>
      <c r="M105" s="210" t="s">
        <v>19</v>
      </c>
      <c r="N105" s="211" t="s">
        <v>40</v>
      </c>
      <c r="O105" s="83"/>
      <c r="P105" s="212">
        <f>O105*H105</f>
        <v>0</v>
      </c>
      <c r="Q105" s="212">
        <v>0.10445</v>
      </c>
      <c r="R105" s="212">
        <f>Q105*H105</f>
        <v>3.3586942</v>
      </c>
      <c r="S105" s="212">
        <v>0</v>
      </c>
      <c r="T105" s="213">
        <f>S105*H105</f>
        <v>0</v>
      </c>
      <c r="U105" s="37"/>
      <c r="V105" s="37"/>
      <c r="W105" s="37"/>
      <c r="X105" s="37"/>
      <c r="Y105" s="37"/>
      <c r="Z105" s="37"/>
      <c r="AA105" s="37"/>
      <c r="AB105" s="37"/>
      <c r="AC105" s="37"/>
      <c r="AD105" s="37"/>
      <c r="AE105" s="37"/>
      <c r="AR105" s="214" t="s">
        <v>147</v>
      </c>
      <c r="AT105" s="214" t="s">
        <v>142</v>
      </c>
      <c r="AU105" s="214" t="s">
        <v>79</v>
      </c>
      <c r="AY105" s="16" t="s">
        <v>140</v>
      </c>
      <c r="BE105" s="215">
        <f>IF(N105="základní",J105,0)</f>
        <v>0</v>
      </c>
      <c r="BF105" s="215">
        <f>IF(N105="snížená",J105,0)</f>
        <v>0</v>
      </c>
      <c r="BG105" s="215">
        <f>IF(N105="zákl. přenesená",J105,0)</f>
        <v>0</v>
      </c>
      <c r="BH105" s="215">
        <f>IF(N105="sníž. přenesená",J105,0)</f>
        <v>0</v>
      </c>
      <c r="BI105" s="215">
        <f>IF(N105="nulová",J105,0)</f>
        <v>0</v>
      </c>
      <c r="BJ105" s="16" t="s">
        <v>77</v>
      </c>
      <c r="BK105" s="215">
        <f>ROUND(I105*H105,2)</f>
        <v>0</v>
      </c>
      <c r="BL105" s="16" t="s">
        <v>147</v>
      </c>
      <c r="BM105" s="214" t="s">
        <v>799</v>
      </c>
    </row>
    <row r="106" s="2" customFormat="1">
      <c r="A106" s="37"/>
      <c r="B106" s="38"/>
      <c r="C106" s="39"/>
      <c r="D106" s="216" t="s">
        <v>149</v>
      </c>
      <c r="E106" s="39"/>
      <c r="F106" s="217" t="s">
        <v>800</v>
      </c>
      <c r="G106" s="39"/>
      <c r="H106" s="39"/>
      <c r="I106" s="218"/>
      <c r="J106" s="39"/>
      <c r="K106" s="39"/>
      <c r="L106" s="43"/>
      <c r="M106" s="219"/>
      <c r="N106" s="220"/>
      <c r="O106" s="83"/>
      <c r="P106" s="83"/>
      <c r="Q106" s="83"/>
      <c r="R106" s="83"/>
      <c r="S106" s="83"/>
      <c r="T106" s="84"/>
      <c r="U106" s="37"/>
      <c r="V106" s="37"/>
      <c r="W106" s="37"/>
      <c r="X106" s="37"/>
      <c r="Y106" s="37"/>
      <c r="Z106" s="37"/>
      <c r="AA106" s="37"/>
      <c r="AB106" s="37"/>
      <c r="AC106" s="37"/>
      <c r="AD106" s="37"/>
      <c r="AE106" s="37"/>
      <c r="AT106" s="16" t="s">
        <v>149</v>
      </c>
      <c r="AU106" s="16" t="s">
        <v>79</v>
      </c>
    </row>
    <row r="107" s="13" customFormat="1">
      <c r="A107" s="13"/>
      <c r="B107" s="221"/>
      <c r="C107" s="222"/>
      <c r="D107" s="223" t="s">
        <v>151</v>
      </c>
      <c r="E107" s="224" t="s">
        <v>19</v>
      </c>
      <c r="F107" s="225" t="s">
        <v>801</v>
      </c>
      <c r="G107" s="222"/>
      <c r="H107" s="226">
        <v>32.155999999999999</v>
      </c>
      <c r="I107" s="227"/>
      <c r="J107" s="222"/>
      <c r="K107" s="222"/>
      <c r="L107" s="228"/>
      <c r="M107" s="229"/>
      <c r="N107" s="230"/>
      <c r="O107" s="230"/>
      <c r="P107" s="230"/>
      <c r="Q107" s="230"/>
      <c r="R107" s="230"/>
      <c r="S107" s="230"/>
      <c r="T107" s="231"/>
      <c r="U107" s="13"/>
      <c r="V107" s="13"/>
      <c r="W107" s="13"/>
      <c r="X107" s="13"/>
      <c r="Y107" s="13"/>
      <c r="Z107" s="13"/>
      <c r="AA107" s="13"/>
      <c r="AB107" s="13"/>
      <c r="AC107" s="13"/>
      <c r="AD107" s="13"/>
      <c r="AE107" s="13"/>
      <c r="AT107" s="232" t="s">
        <v>151</v>
      </c>
      <c r="AU107" s="232" t="s">
        <v>79</v>
      </c>
      <c r="AV107" s="13" t="s">
        <v>79</v>
      </c>
      <c r="AW107" s="13" t="s">
        <v>31</v>
      </c>
      <c r="AX107" s="13" t="s">
        <v>69</v>
      </c>
      <c r="AY107" s="232" t="s">
        <v>140</v>
      </c>
    </row>
    <row r="108" s="2" customFormat="1" ht="24.15" customHeight="1">
      <c r="A108" s="37"/>
      <c r="B108" s="38"/>
      <c r="C108" s="203" t="s">
        <v>171</v>
      </c>
      <c r="D108" s="203" t="s">
        <v>142</v>
      </c>
      <c r="E108" s="204" t="s">
        <v>802</v>
      </c>
      <c r="F108" s="205" t="s">
        <v>803</v>
      </c>
      <c r="G108" s="206" t="s">
        <v>382</v>
      </c>
      <c r="H108" s="207">
        <v>16.600000000000001</v>
      </c>
      <c r="I108" s="208"/>
      <c r="J108" s="209">
        <f>ROUND(I108*H108,2)</f>
        <v>0</v>
      </c>
      <c r="K108" s="205" t="s">
        <v>146</v>
      </c>
      <c r="L108" s="43"/>
      <c r="M108" s="210" t="s">
        <v>19</v>
      </c>
      <c r="N108" s="211" t="s">
        <v>40</v>
      </c>
      <c r="O108" s="83"/>
      <c r="P108" s="212">
        <f>O108*H108</f>
        <v>0</v>
      </c>
      <c r="Q108" s="212">
        <v>0.00012999999999999999</v>
      </c>
      <c r="R108" s="212">
        <f>Q108*H108</f>
        <v>0.0021580000000000002</v>
      </c>
      <c r="S108" s="212">
        <v>0</v>
      </c>
      <c r="T108" s="213">
        <f>S108*H108</f>
        <v>0</v>
      </c>
      <c r="U108" s="37"/>
      <c r="V108" s="37"/>
      <c r="W108" s="37"/>
      <c r="X108" s="37"/>
      <c r="Y108" s="37"/>
      <c r="Z108" s="37"/>
      <c r="AA108" s="37"/>
      <c r="AB108" s="37"/>
      <c r="AC108" s="37"/>
      <c r="AD108" s="37"/>
      <c r="AE108" s="37"/>
      <c r="AR108" s="214" t="s">
        <v>147</v>
      </c>
      <c r="AT108" s="214" t="s">
        <v>142</v>
      </c>
      <c r="AU108" s="214" t="s">
        <v>79</v>
      </c>
      <c r="AY108" s="16" t="s">
        <v>140</v>
      </c>
      <c r="BE108" s="215">
        <f>IF(N108="základní",J108,0)</f>
        <v>0</v>
      </c>
      <c r="BF108" s="215">
        <f>IF(N108="snížená",J108,0)</f>
        <v>0</v>
      </c>
      <c r="BG108" s="215">
        <f>IF(N108="zákl. přenesená",J108,0)</f>
        <v>0</v>
      </c>
      <c r="BH108" s="215">
        <f>IF(N108="sníž. přenesená",J108,0)</f>
        <v>0</v>
      </c>
      <c r="BI108" s="215">
        <f>IF(N108="nulová",J108,0)</f>
        <v>0</v>
      </c>
      <c r="BJ108" s="16" t="s">
        <v>77</v>
      </c>
      <c r="BK108" s="215">
        <f>ROUND(I108*H108,2)</f>
        <v>0</v>
      </c>
      <c r="BL108" s="16" t="s">
        <v>147</v>
      </c>
      <c r="BM108" s="214" t="s">
        <v>804</v>
      </c>
    </row>
    <row r="109" s="2" customFormat="1">
      <c r="A109" s="37"/>
      <c r="B109" s="38"/>
      <c r="C109" s="39"/>
      <c r="D109" s="216" t="s">
        <v>149</v>
      </c>
      <c r="E109" s="39"/>
      <c r="F109" s="217" t="s">
        <v>805</v>
      </c>
      <c r="G109" s="39"/>
      <c r="H109" s="39"/>
      <c r="I109" s="218"/>
      <c r="J109" s="39"/>
      <c r="K109" s="39"/>
      <c r="L109" s="43"/>
      <c r="M109" s="219"/>
      <c r="N109" s="220"/>
      <c r="O109" s="83"/>
      <c r="P109" s="83"/>
      <c r="Q109" s="83"/>
      <c r="R109" s="83"/>
      <c r="S109" s="83"/>
      <c r="T109" s="84"/>
      <c r="U109" s="37"/>
      <c r="V109" s="37"/>
      <c r="W109" s="37"/>
      <c r="X109" s="37"/>
      <c r="Y109" s="37"/>
      <c r="Z109" s="37"/>
      <c r="AA109" s="37"/>
      <c r="AB109" s="37"/>
      <c r="AC109" s="37"/>
      <c r="AD109" s="37"/>
      <c r="AE109" s="37"/>
      <c r="AT109" s="16" t="s">
        <v>149</v>
      </c>
      <c r="AU109" s="16" t="s">
        <v>79</v>
      </c>
    </row>
    <row r="110" s="13" customFormat="1">
      <c r="A110" s="13"/>
      <c r="B110" s="221"/>
      <c r="C110" s="222"/>
      <c r="D110" s="223" t="s">
        <v>151</v>
      </c>
      <c r="E110" s="224" t="s">
        <v>19</v>
      </c>
      <c r="F110" s="225" t="s">
        <v>806</v>
      </c>
      <c r="G110" s="222"/>
      <c r="H110" s="226">
        <v>16.600000000000001</v>
      </c>
      <c r="I110" s="227"/>
      <c r="J110" s="222"/>
      <c r="K110" s="222"/>
      <c r="L110" s="228"/>
      <c r="M110" s="229"/>
      <c r="N110" s="230"/>
      <c r="O110" s="230"/>
      <c r="P110" s="230"/>
      <c r="Q110" s="230"/>
      <c r="R110" s="230"/>
      <c r="S110" s="230"/>
      <c r="T110" s="231"/>
      <c r="U110" s="13"/>
      <c r="V110" s="13"/>
      <c r="W110" s="13"/>
      <c r="X110" s="13"/>
      <c r="Y110" s="13"/>
      <c r="Z110" s="13"/>
      <c r="AA110" s="13"/>
      <c r="AB110" s="13"/>
      <c r="AC110" s="13"/>
      <c r="AD110" s="13"/>
      <c r="AE110" s="13"/>
      <c r="AT110" s="232" t="s">
        <v>151</v>
      </c>
      <c r="AU110" s="232" t="s">
        <v>79</v>
      </c>
      <c r="AV110" s="13" t="s">
        <v>79</v>
      </c>
      <c r="AW110" s="13" t="s">
        <v>31</v>
      </c>
      <c r="AX110" s="13" t="s">
        <v>69</v>
      </c>
      <c r="AY110" s="232" t="s">
        <v>140</v>
      </c>
    </row>
    <row r="111" s="12" customFormat="1" ht="22.8" customHeight="1">
      <c r="A111" s="12"/>
      <c r="B111" s="187"/>
      <c r="C111" s="188"/>
      <c r="D111" s="189" t="s">
        <v>68</v>
      </c>
      <c r="E111" s="201" t="s">
        <v>177</v>
      </c>
      <c r="F111" s="201" t="s">
        <v>313</v>
      </c>
      <c r="G111" s="188"/>
      <c r="H111" s="188"/>
      <c r="I111" s="191"/>
      <c r="J111" s="202">
        <f>BK111</f>
        <v>0</v>
      </c>
      <c r="K111" s="188"/>
      <c r="L111" s="193"/>
      <c r="M111" s="194"/>
      <c r="N111" s="195"/>
      <c r="O111" s="195"/>
      <c r="P111" s="196">
        <f>SUM(P112:P133)</f>
        <v>0</v>
      </c>
      <c r="Q111" s="195"/>
      <c r="R111" s="196">
        <f>SUM(R112:R133)</f>
        <v>2.3982377000000001</v>
      </c>
      <c r="S111" s="195"/>
      <c r="T111" s="197">
        <f>SUM(T112:T133)</f>
        <v>0</v>
      </c>
      <c r="U111" s="12"/>
      <c r="V111" s="12"/>
      <c r="W111" s="12"/>
      <c r="X111" s="12"/>
      <c r="Y111" s="12"/>
      <c r="Z111" s="12"/>
      <c r="AA111" s="12"/>
      <c r="AB111" s="12"/>
      <c r="AC111" s="12"/>
      <c r="AD111" s="12"/>
      <c r="AE111" s="12"/>
      <c r="AR111" s="198" t="s">
        <v>77</v>
      </c>
      <c r="AT111" s="199" t="s">
        <v>68</v>
      </c>
      <c r="AU111" s="199" t="s">
        <v>77</v>
      </c>
      <c r="AY111" s="198" t="s">
        <v>140</v>
      </c>
      <c r="BK111" s="200">
        <f>SUM(BK112:BK133)</f>
        <v>0</v>
      </c>
    </row>
    <row r="112" s="2" customFormat="1" ht="55.5" customHeight="1">
      <c r="A112" s="37"/>
      <c r="B112" s="38"/>
      <c r="C112" s="203" t="s">
        <v>177</v>
      </c>
      <c r="D112" s="203" t="s">
        <v>142</v>
      </c>
      <c r="E112" s="204" t="s">
        <v>807</v>
      </c>
      <c r="F112" s="205" t="s">
        <v>808</v>
      </c>
      <c r="G112" s="206" t="s">
        <v>155</v>
      </c>
      <c r="H112" s="207">
        <v>16.789999999999999</v>
      </c>
      <c r="I112" s="208"/>
      <c r="J112" s="209">
        <f>ROUND(I112*H112,2)</f>
        <v>0</v>
      </c>
      <c r="K112" s="205" t="s">
        <v>146</v>
      </c>
      <c r="L112" s="43"/>
      <c r="M112" s="210" t="s">
        <v>19</v>
      </c>
      <c r="N112" s="211" t="s">
        <v>40</v>
      </c>
      <c r="O112" s="83"/>
      <c r="P112" s="212">
        <f>O112*H112</f>
        <v>0</v>
      </c>
      <c r="Q112" s="212">
        <v>0.018380000000000001</v>
      </c>
      <c r="R112" s="212">
        <f>Q112*H112</f>
        <v>0.30860019999999999</v>
      </c>
      <c r="S112" s="212">
        <v>0</v>
      </c>
      <c r="T112" s="213">
        <f>S112*H112</f>
        <v>0</v>
      </c>
      <c r="U112" s="37"/>
      <c r="V112" s="37"/>
      <c r="W112" s="37"/>
      <c r="X112" s="37"/>
      <c r="Y112" s="37"/>
      <c r="Z112" s="37"/>
      <c r="AA112" s="37"/>
      <c r="AB112" s="37"/>
      <c r="AC112" s="37"/>
      <c r="AD112" s="37"/>
      <c r="AE112" s="37"/>
      <c r="AR112" s="214" t="s">
        <v>147</v>
      </c>
      <c r="AT112" s="214" t="s">
        <v>142</v>
      </c>
      <c r="AU112" s="214" t="s">
        <v>79</v>
      </c>
      <c r="AY112" s="16" t="s">
        <v>140</v>
      </c>
      <c r="BE112" s="215">
        <f>IF(N112="základní",J112,0)</f>
        <v>0</v>
      </c>
      <c r="BF112" s="215">
        <f>IF(N112="snížená",J112,0)</f>
        <v>0</v>
      </c>
      <c r="BG112" s="215">
        <f>IF(N112="zákl. přenesená",J112,0)</f>
        <v>0</v>
      </c>
      <c r="BH112" s="215">
        <f>IF(N112="sníž. přenesená",J112,0)</f>
        <v>0</v>
      </c>
      <c r="BI112" s="215">
        <f>IF(N112="nulová",J112,0)</f>
        <v>0</v>
      </c>
      <c r="BJ112" s="16" t="s">
        <v>77</v>
      </c>
      <c r="BK112" s="215">
        <f>ROUND(I112*H112,2)</f>
        <v>0</v>
      </c>
      <c r="BL112" s="16" t="s">
        <v>147</v>
      </c>
      <c r="BM112" s="214" t="s">
        <v>809</v>
      </c>
    </row>
    <row r="113" s="2" customFormat="1">
      <c r="A113" s="37"/>
      <c r="B113" s="38"/>
      <c r="C113" s="39"/>
      <c r="D113" s="216" t="s">
        <v>149</v>
      </c>
      <c r="E113" s="39"/>
      <c r="F113" s="217" t="s">
        <v>810</v>
      </c>
      <c r="G113" s="39"/>
      <c r="H113" s="39"/>
      <c r="I113" s="218"/>
      <c r="J113" s="39"/>
      <c r="K113" s="39"/>
      <c r="L113" s="43"/>
      <c r="M113" s="219"/>
      <c r="N113" s="220"/>
      <c r="O113" s="83"/>
      <c r="P113" s="83"/>
      <c r="Q113" s="83"/>
      <c r="R113" s="83"/>
      <c r="S113" s="83"/>
      <c r="T113" s="84"/>
      <c r="U113" s="37"/>
      <c r="V113" s="37"/>
      <c r="W113" s="37"/>
      <c r="X113" s="37"/>
      <c r="Y113" s="37"/>
      <c r="Z113" s="37"/>
      <c r="AA113" s="37"/>
      <c r="AB113" s="37"/>
      <c r="AC113" s="37"/>
      <c r="AD113" s="37"/>
      <c r="AE113" s="37"/>
      <c r="AT113" s="16" t="s">
        <v>149</v>
      </c>
      <c r="AU113" s="16" t="s">
        <v>79</v>
      </c>
    </row>
    <row r="114" s="13" customFormat="1">
      <c r="A114" s="13"/>
      <c r="B114" s="221"/>
      <c r="C114" s="222"/>
      <c r="D114" s="223" t="s">
        <v>151</v>
      </c>
      <c r="E114" s="224" t="s">
        <v>19</v>
      </c>
      <c r="F114" s="225" t="s">
        <v>811</v>
      </c>
      <c r="G114" s="222"/>
      <c r="H114" s="226">
        <v>16.789999999999999</v>
      </c>
      <c r="I114" s="227"/>
      <c r="J114" s="222"/>
      <c r="K114" s="222"/>
      <c r="L114" s="228"/>
      <c r="M114" s="229"/>
      <c r="N114" s="230"/>
      <c r="O114" s="230"/>
      <c r="P114" s="230"/>
      <c r="Q114" s="230"/>
      <c r="R114" s="230"/>
      <c r="S114" s="230"/>
      <c r="T114" s="231"/>
      <c r="U114" s="13"/>
      <c r="V114" s="13"/>
      <c r="W114" s="13"/>
      <c r="X114" s="13"/>
      <c r="Y114" s="13"/>
      <c r="Z114" s="13"/>
      <c r="AA114" s="13"/>
      <c r="AB114" s="13"/>
      <c r="AC114" s="13"/>
      <c r="AD114" s="13"/>
      <c r="AE114" s="13"/>
      <c r="AT114" s="232" t="s">
        <v>151</v>
      </c>
      <c r="AU114" s="232" t="s">
        <v>79</v>
      </c>
      <c r="AV114" s="13" t="s">
        <v>79</v>
      </c>
      <c r="AW114" s="13" t="s">
        <v>31</v>
      </c>
      <c r="AX114" s="13" t="s">
        <v>69</v>
      </c>
      <c r="AY114" s="232" t="s">
        <v>140</v>
      </c>
    </row>
    <row r="115" s="2" customFormat="1" ht="33" customHeight="1">
      <c r="A115" s="37"/>
      <c r="B115" s="38"/>
      <c r="C115" s="203" t="s">
        <v>184</v>
      </c>
      <c r="D115" s="203" t="s">
        <v>142</v>
      </c>
      <c r="E115" s="204" t="s">
        <v>812</v>
      </c>
      <c r="F115" s="205" t="s">
        <v>813</v>
      </c>
      <c r="G115" s="206" t="s">
        <v>155</v>
      </c>
      <c r="H115" s="207">
        <v>81.713999999999999</v>
      </c>
      <c r="I115" s="208"/>
      <c r="J115" s="209">
        <f>ROUND(I115*H115,2)</f>
        <v>0</v>
      </c>
      <c r="K115" s="205" t="s">
        <v>146</v>
      </c>
      <c r="L115" s="43"/>
      <c r="M115" s="210" t="s">
        <v>19</v>
      </c>
      <c r="N115" s="211" t="s">
        <v>40</v>
      </c>
      <c r="O115" s="83"/>
      <c r="P115" s="212">
        <f>O115*H115</f>
        <v>0</v>
      </c>
      <c r="Q115" s="212">
        <v>0.0073499999999999998</v>
      </c>
      <c r="R115" s="212">
        <f>Q115*H115</f>
        <v>0.60059790000000002</v>
      </c>
      <c r="S115" s="212">
        <v>0</v>
      </c>
      <c r="T115" s="213">
        <f>S115*H115</f>
        <v>0</v>
      </c>
      <c r="U115" s="37"/>
      <c r="V115" s="37"/>
      <c r="W115" s="37"/>
      <c r="X115" s="37"/>
      <c r="Y115" s="37"/>
      <c r="Z115" s="37"/>
      <c r="AA115" s="37"/>
      <c r="AB115" s="37"/>
      <c r="AC115" s="37"/>
      <c r="AD115" s="37"/>
      <c r="AE115" s="37"/>
      <c r="AR115" s="214" t="s">
        <v>147</v>
      </c>
      <c r="AT115" s="214" t="s">
        <v>142</v>
      </c>
      <c r="AU115" s="214" t="s">
        <v>79</v>
      </c>
      <c r="AY115" s="16" t="s">
        <v>140</v>
      </c>
      <c r="BE115" s="215">
        <f>IF(N115="základní",J115,0)</f>
        <v>0</v>
      </c>
      <c r="BF115" s="215">
        <f>IF(N115="snížená",J115,0)</f>
        <v>0</v>
      </c>
      <c r="BG115" s="215">
        <f>IF(N115="zákl. přenesená",J115,0)</f>
        <v>0</v>
      </c>
      <c r="BH115" s="215">
        <f>IF(N115="sníž. přenesená",J115,0)</f>
        <v>0</v>
      </c>
      <c r="BI115" s="215">
        <f>IF(N115="nulová",J115,0)</f>
        <v>0</v>
      </c>
      <c r="BJ115" s="16" t="s">
        <v>77</v>
      </c>
      <c r="BK115" s="215">
        <f>ROUND(I115*H115,2)</f>
        <v>0</v>
      </c>
      <c r="BL115" s="16" t="s">
        <v>147</v>
      </c>
      <c r="BM115" s="214" t="s">
        <v>814</v>
      </c>
    </row>
    <row r="116" s="2" customFormat="1">
      <c r="A116" s="37"/>
      <c r="B116" s="38"/>
      <c r="C116" s="39"/>
      <c r="D116" s="216" t="s">
        <v>149</v>
      </c>
      <c r="E116" s="39"/>
      <c r="F116" s="217" t="s">
        <v>815</v>
      </c>
      <c r="G116" s="39"/>
      <c r="H116" s="39"/>
      <c r="I116" s="218"/>
      <c r="J116" s="39"/>
      <c r="K116" s="39"/>
      <c r="L116" s="43"/>
      <c r="M116" s="219"/>
      <c r="N116" s="220"/>
      <c r="O116" s="83"/>
      <c r="P116" s="83"/>
      <c r="Q116" s="83"/>
      <c r="R116" s="83"/>
      <c r="S116" s="83"/>
      <c r="T116" s="84"/>
      <c r="U116" s="37"/>
      <c r="V116" s="37"/>
      <c r="W116" s="37"/>
      <c r="X116" s="37"/>
      <c r="Y116" s="37"/>
      <c r="Z116" s="37"/>
      <c r="AA116" s="37"/>
      <c r="AB116" s="37"/>
      <c r="AC116" s="37"/>
      <c r="AD116" s="37"/>
      <c r="AE116" s="37"/>
      <c r="AT116" s="16" t="s">
        <v>149</v>
      </c>
      <c r="AU116" s="16" t="s">
        <v>79</v>
      </c>
    </row>
    <row r="117" s="13" customFormat="1">
      <c r="A117" s="13"/>
      <c r="B117" s="221"/>
      <c r="C117" s="222"/>
      <c r="D117" s="223" t="s">
        <v>151</v>
      </c>
      <c r="E117" s="224" t="s">
        <v>19</v>
      </c>
      <c r="F117" s="225" t="s">
        <v>816</v>
      </c>
      <c r="G117" s="222"/>
      <c r="H117" s="226">
        <v>64.311999999999998</v>
      </c>
      <c r="I117" s="227"/>
      <c r="J117" s="222"/>
      <c r="K117" s="222"/>
      <c r="L117" s="228"/>
      <c r="M117" s="229"/>
      <c r="N117" s="230"/>
      <c r="O117" s="230"/>
      <c r="P117" s="230"/>
      <c r="Q117" s="230"/>
      <c r="R117" s="230"/>
      <c r="S117" s="230"/>
      <c r="T117" s="231"/>
      <c r="U117" s="13"/>
      <c r="V117" s="13"/>
      <c r="W117" s="13"/>
      <c r="X117" s="13"/>
      <c r="Y117" s="13"/>
      <c r="Z117" s="13"/>
      <c r="AA117" s="13"/>
      <c r="AB117" s="13"/>
      <c r="AC117" s="13"/>
      <c r="AD117" s="13"/>
      <c r="AE117" s="13"/>
      <c r="AT117" s="232" t="s">
        <v>151</v>
      </c>
      <c r="AU117" s="232" t="s">
        <v>79</v>
      </c>
      <c r="AV117" s="13" t="s">
        <v>79</v>
      </c>
      <c r="AW117" s="13" t="s">
        <v>31</v>
      </c>
      <c r="AX117" s="13" t="s">
        <v>69</v>
      </c>
      <c r="AY117" s="232" t="s">
        <v>140</v>
      </c>
    </row>
    <row r="118" s="13" customFormat="1">
      <c r="A118" s="13"/>
      <c r="B118" s="221"/>
      <c r="C118" s="222"/>
      <c r="D118" s="223" t="s">
        <v>151</v>
      </c>
      <c r="E118" s="224" t="s">
        <v>19</v>
      </c>
      <c r="F118" s="225" t="s">
        <v>817</v>
      </c>
      <c r="G118" s="222"/>
      <c r="H118" s="226">
        <v>17.402000000000001</v>
      </c>
      <c r="I118" s="227"/>
      <c r="J118" s="222"/>
      <c r="K118" s="222"/>
      <c r="L118" s="228"/>
      <c r="M118" s="229"/>
      <c r="N118" s="230"/>
      <c r="O118" s="230"/>
      <c r="P118" s="230"/>
      <c r="Q118" s="230"/>
      <c r="R118" s="230"/>
      <c r="S118" s="230"/>
      <c r="T118" s="231"/>
      <c r="U118" s="13"/>
      <c r="V118" s="13"/>
      <c r="W118" s="13"/>
      <c r="X118" s="13"/>
      <c r="Y118" s="13"/>
      <c r="Z118" s="13"/>
      <c r="AA118" s="13"/>
      <c r="AB118" s="13"/>
      <c r="AC118" s="13"/>
      <c r="AD118" s="13"/>
      <c r="AE118" s="13"/>
      <c r="AT118" s="232" t="s">
        <v>151</v>
      </c>
      <c r="AU118" s="232" t="s">
        <v>79</v>
      </c>
      <c r="AV118" s="13" t="s">
        <v>79</v>
      </c>
      <c r="AW118" s="13" t="s">
        <v>31</v>
      </c>
      <c r="AX118" s="13" t="s">
        <v>69</v>
      </c>
      <c r="AY118" s="232" t="s">
        <v>140</v>
      </c>
    </row>
    <row r="119" s="2" customFormat="1" ht="37.8" customHeight="1">
      <c r="A119" s="37"/>
      <c r="B119" s="38"/>
      <c r="C119" s="203" t="s">
        <v>189</v>
      </c>
      <c r="D119" s="203" t="s">
        <v>142</v>
      </c>
      <c r="E119" s="204" t="s">
        <v>818</v>
      </c>
      <c r="F119" s="205" t="s">
        <v>819</v>
      </c>
      <c r="G119" s="206" t="s">
        <v>155</v>
      </c>
      <c r="H119" s="207">
        <v>81.713999999999999</v>
      </c>
      <c r="I119" s="208"/>
      <c r="J119" s="209">
        <f>ROUND(I119*H119,2)</f>
        <v>0</v>
      </c>
      <c r="K119" s="205" t="s">
        <v>146</v>
      </c>
      <c r="L119" s="43"/>
      <c r="M119" s="210" t="s">
        <v>19</v>
      </c>
      <c r="N119" s="211" t="s">
        <v>40</v>
      </c>
      <c r="O119" s="83"/>
      <c r="P119" s="212">
        <f>O119*H119</f>
        <v>0</v>
      </c>
      <c r="Q119" s="212">
        <v>0.015400000000000001</v>
      </c>
      <c r="R119" s="212">
        <f>Q119*H119</f>
        <v>1.2583956000000001</v>
      </c>
      <c r="S119" s="212">
        <v>0</v>
      </c>
      <c r="T119" s="213">
        <f>S119*H119</f>
        <v>0</v>
      </c>
      <c r="U119" s="37"/>
      <c r="V119" s="37"/>
      <c r="W119" s="37"/>
      <c r="X119" s="37"/>
      <c r="Y119" s="37"/>
      <c r="Z119" s="37"/>
      <c r="AA119" s="37"/>
      <c r="AB119" s="37"/>
      <c r="AC119" s="37"/>
      <c r="AD119" s="37"/>
      <c r="AE119" s="37"/>
      <c r="AR119" s="214" t="s">
        <v>147</v>
      </c>
      <c r="AT119" s="214" t="s">
        <v>142</v>
      </c>
      <c r="AU119" s="214" t="s">
        <v>79</v>
      </c>
      <c r="AY119" s="16" t="s">
        <v>140</v>
      </c>
      <c r="BE119" s="215">
        <f>IF(N119="základní",J119,0)</f>
        <v>0</v>
      </c>
      <c r="BF119" s="215">
        <f>IF(N119="snížená",J119,0)</f>
        <v>0</v>
      </c>
      <c r="BG119" s="215">
        <f>IF(N119="zákl. přenesená",J119,0)</f>
        <v>0</v>
      </c>
      <c r="BH119" s="215">
        <f>IF(N119="sníž. přenesená",J119,0)</f>
        <v>0</v>
      </c>
      <c r="BI119" s="215">
        <f>IF(N119="nulová",J119,0)</f>
        <v>0</v>
      </c>
      <c r="BJ119" s="16" t="s">
        <v>77</v>
      </c>
      <c r="BK119" s="215">
        <f>ROUND(I119*H119,2)</f>
        <v>0</v>
      </c>
      <c r="BL119" s="16" t="s">
        <v>147</v>
      </c>
      <c r="BM119" s="214" t="s">
        <v>820</v>
      </c>
    </row>
    <row r="120" s="2" customFormat="1">
      <c r="A120" s="37"/>
      <c r="B120" s="38"/>
      <c r="C120" s="39"/>
      <c r="D120" s="216" t="s">
        <v>149</v>
      </c>
      <c r="E120" s="39"/>
      <c r="F120" s="217" t="s">
        <v>821</v>
      </c>
      <c r="G120" s="39"/>
      <c r="H120" s="39"/>
      <c r="I120" s="218"/>
      <c r="J120" s="39"/>
      <c r="K120" s="39"/>
      <c r="L120" s="43"/>
      <c r="M120" s="219"/>
      <c r="N120" s="220"/>
      <c r="O120" s="83"/>
      <c r="P120" s="83"/>
      <c r="Q120" s="83"/>
      <c r="R120" s="83"/>
      <c r="S120" s="83"/>
      <c r="T120" s="84"/>
      <c r="U120" s="37"/>
      <c r="V120" s="37"/>
      <c r="W120" s="37"/>
      <c r="X120" s="37"/>
      <c r="Y120" s="37"/>
      <c r="Z120" s="37"/>
      <c r="AA120" s="37"/>
      <c r="AB120" s="37"/>
      <c r="AC120" s="37"/>
      <c r="AD120" s="37"/>
      <c r="AE120" s="37"/>
      <c r="AT120" s="16" t="s">
        <v>149</v>
      </c>
      <c r="AU120" s="16" t="s">
        <v>79</v>
      </c>
    </row>
    <row r="121" s="13" customFormat="1">
      <c r="A121" s="13"/>
      <c r="B121" s="221"/>
      <c r="C121" s="222"/>
      <c r="D121" s="223" t="s">
        <v>151</v>
      </c>
      <c r="E121" s="224" t="s">
        <v>19</v>
      </c>
      <c r="F121" s="225" t="s">
        <v>822</v>
      </c>
      <c r="G121" s="222"/>
      <c r="H121" s="226">
        <v>64.311999999999998</v>
      </c>
      <c r="I121" s="227"/>
      <c r="J121" s="222"/>
      <c r="K121" s="222"/>
      <c r="L121" s="228"/>
      <c r="M121" s="229"/>
      <c r="N121" s="230"/>
      <c r="O121" s="230"/>
      <c r="P121" s="230"/>
      <c r="Q121" s="230"/>
      <c r="R121" s="230"/>
      <c r="S121" s="230"/>
      <c r="T121" s="231"/>
      <c r="U121" s="13"/>
      <c r="V121" s="13"/>
      <c r="W121" s="13"/>
      <c r="X121" s="13"/>
      <c r="Y121" s="13"/>
      <c r="Z121" s="13"/>
      <c r="AA121" s="13"/>
      <c r="AB121" s="13"/>
      <c r="AC121" s="13"/>
      <c r="AD121" s="13"/>
      <c r="AE121" s="13"/>
      <c r="AT121" s="232" t="s">
        <v>151</v>
      </c>
      <c r="AU121" s="232" t="s">
        <v>79</v>
      </c>
      <c r="AV121" s="13" t="s">
        <v>79</v>
      </c>
      <c r="AW121" s="13" t="s">
        <v>31</v>
      </c>
      <c r="AX121" s="13" t="s">
        <v>69</v>
      </c>
      <c r="AY121" s="232" t="s">
        <v>140</v>
      </c>
    </row>
    <row r="122" s="13" customFormat="1">
      <c r="A122" s="13"/>
      <c r="B122" s="221"/>
      <c r="C122" s="222"/>
      <c r="D122" s="223" t="s">
        <v>151</v>
      </c>
      <c r="E122" s="224" t="s">
        <v>19</v>
      </c>
      <c r="F122" s="225" t="s">
        <v>823</v>
      </c>
      <c r="G122" s="222"/>
      <c r="H122" s="226">
        <v>17.402000000000001</v>
      </c>
      <c r="I122" s="227"/>
      <c r="J122" s="222"/>
      <c r="K122" s="222"/>
      <c r="L122" s="228"/>
      <c r="M122" s="229"/>
      <c r="N122" s="230"/>
      <c r="O122" s="230"/>
      <c r="P122" s="230"/>
      <c r="Q122" s="230"/>
      <c r="R122" s="230"/>
      <c r="S122" s="230"/>
      <c r="T122" s="231"/>
      <c r="U122" s="13"/>
      <c r="V122" s="13"/>
      <c r="W122" s="13"/>
      <c r="X122" s="13"/>
      <c r="Y122" s="13"/>
      <c r="Z122" s="13"/>
      <c r="AA122" s="13"/>
      <c r="AB122" s="13"/>
      <c r="AC122" s="13"/>
      <c r="AD122" s="13"/>
      <c r="AE122" s="13"/>
      <c r="AT122" s="232" t="s">
        <v>151</v>
      </c>
      <c r="AU122" s="232" t="s">
        <v>79</v>
      </c>
      <c r="AV122" s="13" t="s">
        <v>79</v>
      </c>
      <c r="AW122" s="13" t="s">
        <v>31</v>
      </c>
      <c r="AX122" s="13" t="s">
        <v>69</v>
      </c>
      <c r="AY122" s="232" t="s">
        <v>140</v>
      </c>
    </row>
    <row r="123" s="2" customFormat="1" ht="33" customHeight="1">
      <c r="A123" s="37"/>
      <c r="B123" s="38"/>
      <c r="C123" s="203" t="s">
        <v>195</v>
      </c>
      <c r="D123" s="203" t="s">
        <v>142</v>
      </c>
      <c r="E123" s="204" t="s">
        <v>824</v>
      </c>
      <c r="F123" s="205" t="s">
        <v>825</v>
      </c>
      <c r="G123" s="206" t="s">
        <v>155</v>
      </c>
      <c r="H123" s="207">
        <v>50.518000000000001</v>
      </c>
      <c r="I123" s="208"/>
      <c r="J123" s="209">
        <f>ROUND(I123*H123,2)</f>
        <v>0</v>
      </c>
      <c r="K123" s="205" t="s">
        <v>146</v>
      </c>
      <c r="L123" s="43"/>
      <c r="M123" s="210" t="s">
        <v>19</v>
      </c>
      <c r="N123" s="211" t="s">
        <v>40</v>
      </c>
      <c r="O123" s="83"/>
      <c r="P123" s="212">
        <f>O123*H123</f>
        <v>0</v>
      </c>
      <c r="Q123" s="212">
        <v>0.0030000000000000001</v>
      </c>
      <c r="R123" s="212">
        <f>Q123*H123</f>
        <v>0.15155399999999999</v>
      </c>
      <c r="S123" s="212">
        <v>0</v>
      </c>
      <c r="T123" s="213">
        <f>S123*H123</f>
        <v>0</v>
      </c>
      <c r="U123" s="37"/>
      <c r="V123" s="37"/>
      <c r="W123" s="37"/>
      <c r="X123" s="37"/>
      <c r="Y123" s="37"/>
      <c r="Z123" s="37"/>
      <c r="AA123" s="37"/>
      <c r="AB123" s="37"/>
      <c r="AC123" s="37"/>
      <c r="AD123" s="37"/>
      <c r="AE123" s="37"/>
      <c r="AR123" s="214" t="s">
        <v>147</v>
      </c>
      <c r="AT123" s="214" t="s">
        <v>142</v>
      </c>
      <c r="AU123" s="214" t="s">
        <v>79</v>
      </c>
      <c r="AY123" s="16" t="s">
        <v>140</v>
      </c>
      <c r="BE123" s="215">
        <f>IF(N123="základní",J123,0)</f>
        <v>0</v>
      </c>
      <c r="BF123" s="215">
        <f>IF(N123="snížená",J123,0)</f>
        <v>0</v>
      </c>
      <c r="BG123" s="215">
        <f>IF(N123="zákl. přenesená",J123,0)</f>
        <v>0</v>
      </c>
      <c r="BH123" s="215">
        <f>IF(N123="sníž. přenesená",J123,0)</f>
        <v>0</v>
      </c>
      <c r="BI123" s="215">
        <f>IF(N123="nulová",J123,0)</f>
        <v>0</v>
      </c>
      <c r="BJ123" s="16" t="s">
        <v>77</v>
      </c>
      <c r="BK123" s="215">
        <f>ROUND(I123*H123,2)</f>
        <v>0</v>
      </c>
      <c r="BL123" s="16" t="s">
        <v>147</v>
      </c>
      <c r="BM123" s="214" t="s">
        <v>826</v>
      </c>
    </row>
    <row r="124" s="2" customFormat="1">
      <c r="A124" s="37"/>
      <c r="B124" s="38"/>
      <c r="C124" s="39"/>
      <c r="D124" s="216" t="s">
        <v>149</v>
      </c>
      <c r="E124" s="39"/>
      <c r="F124" s="217" t="s">
        <v>827</v>
      </c>
      <c r="G124" s="39"/>
      <c r="H124" s="39"/>
      <c r="I124" s="218"/>
      <c r="J124" s="39"/>
      <c r="K124" s="39"/>
      <c r="L124" s="43"/>
      <c r="M124" s="219"/>
      <c r="N124" s="220"/>
      <c r="O124" s="83"/>
      <c r="P124" s="83"/>
      <c r="Q124" s="83"/>
      <c r="R124" s="83"/>
      <c r="S124" s="83"/>
      <c r="T124" s="84"/>
      <c r="U124" s="37"/>
      <c r="V124" s="37"/>
      <c r="W124" s="37"/>
      <c r="X124" s="37"/>
      <c r="Y124" s="37"/>
      <c r="Z124" s="37"/>
      <c r="AA124" s="37"/>
      <c r="AB124" s="37"/>
      <c r="AC124" s="37"/>
      <c r="AD124" s="37"/>
      <c r="AE124" s="37"/>
      <c r="AT124" s="16" t="s">
        <v>149</v>
      </c>
      <c r="AU124" s="16" t="s">
        <v>79</v>
      </c>
    </row>
    <row r="125" s="13" customFormat="1">
      <c r="A125" s="13"/>
      <c r="B125" s="221"/>
      <c r="C125" s="222"/>
      <c r="D125" s="223" t="s">
        <v>151</v>
      </c>
      <c r="E125" s="224" t="s">
        <v>19</v>
      </c>
      <c r="F125" s="225" t="s">
        <v>822</v>
      </c>
      <c r="G125" s="222"/>
      <c r="H125" s="226">
        <v>64.311999999999998</v>
      </c>
      <c r="I125" s="227"/>
      <c r="J125" s="222"/>
      <c r="K125" s="222"/>
      <c r="L125" s="228"/>
      <c r="M125" s="229"/>
      <c r="N125" s="230"/>
      <c r="O125" s="230"/>
      <c r="P125" s="230"/>
      <c r="Q125" s="230"/>
      <c r="R125" s="230"/>
      <c r="S125" s="230"/>
      <c r="T125" s="231"/>
      <c r="U125" s="13"/>
      <c r="V125" s="13"/>
      <c r="W125" s="13"/>
      <c r="X125" s="13"/>
      <c r="Y125" s="13"/>
      <c r="Z125" s="13"/>
      <c r="AA125" s="13"/>
      <c r="AB125" s="13"/>
      <c r="AC125" s="13"/>
      <c r="AD125" s="13"/>
      <c r="AE125" s="13"/>
      <c r="AT125" s="232" t="s">
        <v>151</v>
      </c>
      <c r="AU125" s="232" t="s">
        <v>79</v>
      </c>
      <c r="AV125" s="13" t="s">
        <v>79</v>
      </c>
      <c r="AW125" s="13" t="s">
        <v>31</v>
      </c>
      <c r="AX125" s="13" t="s">
        <v>69</v>
      </c>
      <c r="AY125" s="232" t="s">
        <v>140</v>
      </c>
    </row>
    <row r="126" s="13" customFormat="1">
      <c r="A126" s="13"/>
      <c r="B126" s="221"/>
      <c r="C126" s="222"/>
      <c r="D126" s="223" t="s">
        <v>151</v>
      </c>
      <c r="E126" s="224" t="s">
        <v>19</v>
      </c>
      <c r="F126" s="225" t="s">
        <v>823</v>
      </c>
      <c r="G126" s="222"/>
      <c r="H126" s="226">
        <v>17.402000000000001</v>
      </c>
      <c r="I126" s="227"/>
      <c r="J126" s="222"/>
      <c r="K126" s="222"/>
      <c r="L126" s="228"/>
      <c r="M126" s="229"/>
      <c r="N126" s="230"/>
      <c r="O126" s="230"/>
      <c r="P126" s="230"/>
      <c r="Q126" s="230"/>
      <c r="R126" s="230"/>
      <c r="S126" s="230"/>
      <c r="T126" s="231"/>
      <c r="U126" s="13"/>
      <c r="V126" s="13"/>
      <c r="W126" s="13"/>
      <c r="X126" s="13"/>
      <c r="Y126" s="13"/>
      <c r="Z126" s="13"/>
      <c r="AA126" s="13"/>
      <c r="AB126" s="13"/>
      <c r="AC126" s="13"/>
      <c r="AD126" s="13"/>
      <c r="AE126" s="13"/>
      <c r="AT126" s="232" t="s">
        <v>151</v>
      </c>
      <c r="AU126" s="232" t="s">
        <v>79</v>
      </c>
      <c r="AV126" s="13" t="s">
        <v>79</v>
      </c>
      <c r="AW126" s="13" t="s">
        <v>31</v>
      </c>
      <c r="AX126" s="13" t="s">
        <v>69</v>
      </c>
      <c r="AY126" s="232" t="s">
        <v>140</v>
      </c>
    </row>
    <row r="127" s="13" customFormat="1">
      <c r="A127" s="13"/>
      <c r="B127" s="221"/>
      <c r="C127" s="222"/>
      <c r="D127" s="223" t="s">
        <v>151</v>
      </c>
      <c r="E127" s="224" t="s">
        <v>19</v>
      </c>
      <c r="F127" s="225" t="s">
        <v>828</v>
      </c>
      <c r="G127" s="222"/>
      <c r="H127" s="226">
        <v>-31.196000000000002</v>
      </c>
      <c r="I127" s="227"/>
      <c r="J127" s="222"/>
      <c r="K127" s="222"/>
      <c r="L127" s="228"/>
      <c r="M127" s="229"/>
      <c r="N127" s="230"/>
      <c r="O127" s="230"/>
      <c r="P127" s="230"/>
      <c r="Q127" s="230"/>
      <c r="R127" s="230"/>
      <c r="S127" s="230"/>
      <c r="T127" s="231"/>
      <c r="U127" s="13"/>
      <c r="V127" s="13"/>
      <c r="W127" s="13"/>
      <c r="X127" s="13"/>
      <c r="Y127" s="13"/>
      <c r="Z127" s="13"/>
      <c r="AA127" s="13"/>
      <c r="AB127" s="13"/>
      <c r="AC127" s="13"/>
      <c r="AD127" s="13"/>
      <c r="AE127" s="13"/>
      <c r="AT127" s="232" t="s">
        <v>151</v>
      </c>
      <c r="AU127" s="232" t="s">
        <v>79</v>
      </c>
      <c r="AV127" s="13" t="s">
        <v>79</v>
      </c>
      <c r="AW127" s="13" t="s">
        <v>31</v>
      </c>
      <c r="AX127" s="13" t="s">
        <v>69</v>
      </c>
      <c r="AY127" s="232" t="s">
        <v>140</v>
      </c>
    </row>
    <row r="128" s="2" customFormat="1" ht="37.8" customHeight="1">
      <c r="A128" s="37"/>
      <c r="B128" s="38"/>
      <c r="C128" s="203" t="s">
        <v>201</v>
      </c>
      <c r="D128" s="203" t="s">
        <v>142</v>
      </c>
      <c r="E128" s="204" t="s">
        <v>829</v>
      </c>
      <c r="F128" s="205" t="s">
        <v>830</v>
      </c>
      <c r="G128" s="206" t="s">
        <v>423</v>
      </c>
      <c r="H128" s="207">
        <v>5</v>
      </c>
      <c r="I128" s="208"/>
      <c r="J128" s="209">
        <f>ROUND(I128*H128,2)</f>
        <v>0</v>
      </c>
      <c r="K128" s="205" t="s">
        <v>146</v>
      </c>
      <c r="L128" s="43"/>
      <c r="M128" s="210" t="s">
        <v>19</v>
      </c>
      <c r="N128" s="211" t="s">
        <v>40</v>
      </c>
      <c r="O128" s="83"/>
      <c r="P128" s="212">
        <f>O128*H128</f>
        <v>0</v>
      </c>
      <c r="Q128" s="212">
        <v>0.00048000000000000001</v>
      </c>
      <c r="R128" s="212">
        <f>Q128*H128</f>
        <v>0.0024000000000000002</v>
      </c>
      <c r="S128" s="212">
        <v>0</v>
      </c>
      <c r="T128" s="213">
        <f>S128*H128</f>
        <v>0</v>
      </c>
      <c r="U128" s="37"/>
      <c r="V128" s="37"/>
      <c r="W128" s="37"/>
      <c r="X128" s="37"/>
      <c r="Y128" s="37"/>
      <c r="Z128" s="37"/>
      <c r="AA128" s="37"/>
      <c r="AB128" s="37"/>
      <c r="AC128" s="37"/>
      <c r="AD128" s="37"/>
      <c r="AE128" s="37"/>
      <c r="AR128" s="214" t="s">
        <v>147</v>
      </c>
      <c r="AT128" s="214" t="s">
        <v>142</v>
      </c>
      <c r="AU128" s="214" t="s">
        <v>79</v>
      </c>
      <c r="AY128" s="16" t="s">
        <v>140</v>
      </c>
      <c r="BE128" s="215">
        <f>IF(N128="základní",J128,0)</f>
        <v>0</v>
      </c>
      <c r="BF128" s="215">
        <f>IF(N128="snížená",J128,0)</f>
        <v>0</v>
      </c>
      <c r="BG128" s="215">
        <f>IF(N128="zákl. přenesená",J128,0)</f>
        <v>0</v>
      </c>
      <c r="BH128" s="215">
        <f>IF(N128="sníž. přenesená",J128,0)</f>
        <v>0</v>
      </c>
      <c r="BI128" s="215">
        <f>IF(N128="nulová",J128,0)</f>
        <v>0</v>
      </c>
      <c r="BJ128" s="16" t="s">
        <v>77</v>
      </c>
      <c r="BK128" s="215">
        <f>ROUND(I128*H128,2)</f>
        <v>0</v>
      </c>
      <c r="BL128" s="16" t="s">
        <v>147</v>
      </c>
      <c r="BM128" s="214" t="s">
        <v>831</v>
      </c>
    </row>
    <row r="129" s="2" customFormat="1">
      <c r="A129" s="37"/>
      <c r="B129" s="38"/>
      <c r="C129" s="39"/>
      <c r="D129" s="216" t="s">
        <v>149</v>
      </c>
      <c r="E129" s="39"/>
      <c r="F129" s="217" t="s">
        <v>832</v>
      </c>
      <c r="G129" s="39"/>
      <c r="H129" s="39"/>
      <c r="I129" s="218"/>
      <c r="J129" s="39"/>
      <c r="K129" s="39"/>
      <c r="L129" s="43"/>
      <c r="M129" s="219"/>
      <c r="N129" s="220"/>
      <c r="O129" s="83"/>
      <c r="P129" s="83"/>
      <c r="Q129" s="83"/>
      <c r="R129" s="83"/>
      <c r="S129" s="83"/>
      <c r="T129" s="84"/>
      <c r="U129" s="37"/>
      <c r="V129" s="37"/>
      <c r="W129" s="37"/>
      <c r="X129" s="37"/>
      <c r="Y129" s="37"/>
      <c r="Z129" s="37"/>
      <c r="AA129" s="37"/>
      <c r="AB129" s="37"/>
      <c r="AC129" s="37"/>
      <c r="AD129" s="37"/>
      <c r="AE129" s="37"/>
      <c r="AT129" s="16" t="s">
        <v>149</v>
      </c>
      <c r="AU129" s="16" t="s">
        <v>79</v>
      </c>
    </row>
    <row r="130" s="2" customFormat="1" ht="24.15" customHeight="1">
      <c r="A130" s="37"/>
      <c r="B130" s="38"/>
      <c r="C130" s="233" t="s">
        <v>207</v>
      </c>
      <c r="D130" s="233" t="s">
        <v>237</v>
      </c>
      <c r="E130" s="234" t="s">
        <v>833</v>
      </c>
      <c r="F130" s="235" t="s">
        <v>834</v>
      </c>
      <c r="G130" s="236" t="s">
        <v>423</v>
      </c>
      <c r="H130" s="237">
        <v>3</v>
      </c>
      <c r="I130" s="238"/>
      <c r="J130" s="239">
        <f>ROUND(I130*H130,2)</f>
        <v>0</v>
      </c>
      <c r="K130" s="235" t="s">
        <v>146</v>
      </c>
      <c r="L130" s="240"/>
      <c r="M130" s="241" t="s">
        <v>19</v>
      </c>
      <c r="N130" s="242" t="s">
        <v>40</v>
      </c>
      <c r="O130" s="83"/>
      <c r="P130" s="212">
        <f>O130*H130</f>
        <v>0</v>
      </c>
      <c r="Q130" s="212">
        <v>0.01521</v>
      </c>
      <c r="R130" s="212">
        <f>Q130*H130</f>
        <v>0.045629999999999997</v>
      </c>
      <c r="S130" s="212">
        <v>0</v>
      </c>
      <c r="T130" s="213">
        <f>S130*H130</f>
        <v>0</v>
      </c>
      <c r="U130" s="37"/>
      <c r="V130" s="37"/>
      <c r="W130" s="37"/>
      <c r="X130" s="37"/>
      <c r="Y130" s="37"/>
      <c r="Z130" s="37"/>
      <c r="AA130" s="37"/>
      <c r="AB130" s="37"/>
      <c r="AC130" s="37"/>
      <c r="AD130" s="37"/>
      <c r="AE130" s="37"/>
      <c r="AR130" s="214" t="s">
        <v>189</v>
      </c>
      <c r="AT130" s="214" t="s">
        <v>237</v>
      </c>
      <c r="AU130" s="214" t="s">
        <v>79</v>
      </c>
      <c r="AY130" s="16" t="s">
        <v>140</v>
      </c>
      <c r="BE130" s="215">
        <f>IF(N130="základní",J130,0)</f>
        <v>0</v>
      </c>
      <c r="BF130" s="215">
        <f>IF(N130="snížená",J130,0)</f>
        <v>0</v>
      </c>
      <c r="BG130" s="215">
        <f>IF(N130="zákl. přenesená",J130,0)</f>
        <v>0</v>
      </c>
      <c r="BH130" s="215">
        <f>IF(N130="sníž. přenesená",J130,0)</f>
        <v>0</v>
      </c>
      <c r="BI130" s="215">
        <f>IF(N130="nulová",J130,0)</f>
        <v>0</v>
      </c>
      <c r="BJ130" s="16" t="s">
        <v>77</v>
      </c>
      <c r="BK130" s="215">
        <f>ROUND(I130*H130,2)</f>
        <v>0</v>
      </c>
      <c r="BL130" s="16" t="s">
        <v>147</v>
      </c>
      <c r="BM130" s="214" t="s">
        <v>835</v>
      </c>
    </row>
    <row r="131" s="13" customFormat="1">
      <c r="A131" s="13"/>
      <c r="B131" s="221"/>
      <c r="C131" s="222"/>
      <c r="D131" s="223" t="s">
        <v>151</v>
      </c>
      <c r="E131" s="224" t="s">
        <v>19</v>
      </c>
      <c r="F131" s="225" t="s">
        <v>836</v>
      </c>
      <c r="G131" s="222"/>
      <c r="H131" s="226">
        <v>3</v>
      </c>
      <c r="I131" s="227"/>
      <c r="J131" s="222"/>
      <c r="K131" s="222"/>
      <c r="L131" s="228"/>
      <c r="M131" s="229"/>
      <c r="N131" s="230"/>
      <c r="O131" s="230"/>
      <c r="P131" s="230"/>
      <c r="Q131" s="230"/>
      <c r="R131" s="230"/>
      <c r="S131" s="230"/>
      <c r="T131" s="231"/>
      <c r="U131" s="13"/>
      <c r="V131" s="13"/>
      <c r="W131" s="13"/>
      <c r="X131" s="13"/>
      <c r="Y131" s="13"/>
      <c r="Z131" s="13"/>
      <c r="AA131" s="13"/>
      <c r="AB131" s="13"/>
      <c r="AC131" s="13"/>
      <c r="AD131" s="13"/>
      <c r="AE131" s="13"/>
      <c r="AT131" s="232" t="s">
        <v>151</v>
      </c>
      <c r="AU131" s="232" t="s">
        <v>79</v>
      </c>
      <c r="AV131" s="13" t="s">
        <v>79</v>
      </c>
      <c r="AW131" s="13" t="s">
        <v>31</v>
      </c>
      <c r="AX131" s="13" t="s">
        <v>69</v>
      </c>
      <c r="AY131" s="232" t="s">
        <v>140</v>
      </c>
    </row>
    <row r="132" s="2" customFormat="1" ht="24.15" customHeight="1">
      <c r="A132" s="37"/>
      <c r="B132" s="38"/>
      <c r="C132" s="233" t="s">
        <v>214</v>
      </c>
      <c r="D132" s="233" t="s">
        <v>237</v>
      </c>
      <c r="E132" s="234" t="s">
        <v>837</v>
      </c>
      <c r="F132" s="235" t="s">
        <v>838</v>
      </c>
      <c r="G132" s="236" t="s">
        <v>423</v>
      </c>
      <c r="H132" s="237">
        <v>2</v>
      </c>
      <c r="I132" s="238"/>
      <c r="J132" s="239">
        <f>ROUND(I132*H132,2)</f>
        <v>0</v>
      </c>
      <c r="K132" s="235" t="s">
        <v>146</v>
      </c>
      <c r="L132" s="240"/>
      <c r="M132" s="241" t="s">
        <v>19</v>
      </c>
      <c r="N132" s="242" t="s">
        <v>40</v>
      </c>
      <c r="O132" s="83"/>
      <c r="P132" s="212">
        <f>O132*H132</f>
        <v>0</v>
      </c>
      <c r="Q132" s="212">
        <v>0.01553</v>
      </c>
      <c r="R132" s="212">
        <f>Q132*H132</f>
        <v>0.031060000000000001</v>
      </c>
      <c r="S132" s="212">
        <v>0</v>
      </c>
      <c r="T132" s="213">
        <f>S132*H132</f>
        <v>0</v>
      </c>
      <c r="U132" s="37"/>
      <c r="V132" s="37"/>
      <c r="W132" s="37"/>
      <c r="X132" s="37"/>
      <c r="Y132" s="37"/>
      <c r="Z132" s="37"/>
      <c r="AA132" s="37"/>
      <c r="AB132" s="37"/>
      <c r="AC132" s="37"/>
      <c r="AD132" s="37"/>
      <c r="AE132" s="37"/>
      <c r="AR132" s="214" t="s">
        <v>189</v>
      </c>
      <c r="AT132" s="214" t="s">
        <v>237</v>
      </c>
      <c r="AU132" s="214" t="s">
        <v>79</v>
      </c>
      <c r="AY132" s="16" t="s">
        <v>140</v>
      </c>
      <c r="BE132" s="215">
        <f>IF(N132="základní",J132,0)</f>
        <v>0</v>
      </c>
      <c r="BF132" s="215">
        <f>IF(N132="snížená",J132,0)</f>
        <v>0</v>
      </c>
      <c r="BG132" s="215">
        <f>IF(N132="zákl. přenesená",J132,0)</f>
        <v>0</v>
      </c>
      <c r="BH132" s="215">
        <f>IF(N132="sníž. přenesená",J132,0)</f>
        <v>0</v>
      </c>
      <c r="BI132" s="215">
        <f>IF(N132="nulová",J132,0)</f>
        <v>0</v>
      </c>
      <c r="BJ132" s="16" t="s">
        <v>77</v>
      </c>
      <c r="BK132" s="215">
        <f>ROUND(I132*H132,2)</f>
        <v>0</v>
      </c>
      <c r="BL132" s="16" t="s">
        <v>147</v>
      </c>
      <c r="BM132" s="214" t="s">
        <v>839</v>
      </c>
    </row>
    <row r="133" s="13" customFormat="1">
      <c r="A133" s="13"/>
      <c r="B133" s="221"/>
      <c r="C133" s="222"/>
      <c r="D133" s="223" t="s">
        <v>151</v>
      </c>
      <c r="E133" s="224" t="s">
        <v>19</v>
      </c>
      <c r="F133" s="225" t="s">
        <v>557</v>
      </c>
      <c r="G133" s="222"/>
      <c r="H133" s="226">
        <v>2</v>
      </c>
      <c r="I133" s="227"/>
      <c r="J133" s="222"/>
      <c r="K133" s="222"/>
      <c r="L133" s="228"/>
      <c r="M133" s="229"/>
      <c r="N133" s="230"/>
      <c r="O133" s="230"/>
      <c r="P133" s="230"/>
      <c r="Q133" s="230"/>
      <c r="R133" s="230"/>
      <c r="S133" s="230"/>
      <c r="T133" s="231"/>
      <c r="U133" s="13"/>
      <c r="V133" s="13"/>
      <c r="W133" s="13"/>
      <c r="X133" s="13"/>
      <c r="Y133" s="13"/>
      <c r="Z133" s="13"/>
      <c r="AA133" s="13"/>
      <c r="AB133" s="13"/>
      <c r="AC133" s="13"/>
      <c r="AD133" s="13"/>
      <c r="AE133" s="13"/>
      <c r="AT133" s="232" t="s">
        <v>151</v>
      </c>
      <c r="AU133" s="232" t="s">
        <v>79</v>
      </c>
      <c r="AV133" s="13" t="s">
        <v>79</v>
      </c>
      <c r="AW133" s="13" t="s">
        <v>31</v>
      </c>
      <c r="AX133" s="13" t="s">
        <v>69</v>
      </c>
      <c r="AY133" s="232" t="s">
        <v>140</v>
      </c>
    </row>
    <row r="134" s="12" customFormat="1" ht="22.8" customHeight="1">
      <c r="A134" s="12"/>
      <c r="B134" s="187"/>
      <c r="C134" s="188"/>
      <c r="D134" s="189" t="s">
        <v>68</v>
      </c>
      <c r="E134" s="201" t="s">
        <v>195</v>
      </c>
      <c r="F134" s="201" t="s">
        <v>686</v>
      </c>
      <c r="G134" s="188"/>
      <c r="H134" s="188"/>
      <c r="I134" s="191"/>
      <c r="J134" s="202">
        <f>BK134</f>
        <v>0</v>
      </c>
      <c r="K134" s="188"/>
      <c r="L134" s="193"/>
      <c r="M134" s="194"/>
      <c r="N134" s="195"/>
      <c r="O134" s="195"/>
      <c r="P134" s="196">
        <f>SUM(P135:P145)</f>
        <v>0</v>
      </c>
      <c r="Q134" s="195"/>
      <c r="R134" s="196">
        <f>SUM(R135:R145)</f>
        <v>0.039915900000000004</v>
      </c>
      <c r="S134" s="195"/>
      <c r="T134" s="197">
        <f>SUM(T135:T145)</f>
        <v>0</v>
      </c>
      <c r="U134" s="12"/>
      <c r="V134" s="12"/>
      <c r="W134" s="12"/>
      <c r="X134" s="12"/>
      <c r="Y134" s="12"/>
      <c r="Z134" s="12"/>
      <c r="AA134" s="12"/>
      <c r="AB134" s="12"/>
      <c r="AC134" s="12"/>
      <c r="AD134" s="12"/>
      <c r="AE134" s="12"/>
      <c r="AR134" s="198" t="s">
        <v>77</v>
      </c>
      <c r="AT134" s="199" t="s">
        <v>68</v>
      </c>
      <c r="AU134" s="199" t="s">
        <v>77</v>
      </c>
      <c r="AY134" s="198" t="s">
        <v>140</v>
      </c>
      <c r="BK134" s="200">
        <f>SUM(BK135:BK145)</f>
        <v>0</v>
      </c>
    </row>
    <row r="135" s="2" customFormat="1" ht="37.8" customHeight="1">
      <c r="A135" s="37"/>
      <c r="B135" s="38"/>
      <c r="C135" s="203" t="s">
        <v>220</v>
      </c>
      <c r="D135" s="203" t="s">
        <v>142</v>
      </c>
      <c r="E135" s="204" t="s">
        <v>374</v>
      </c>
      <c r="F135" s="205" t="s">
        <v>375</v>
      </c>
      <c r="G135" s="206" t="s">
        <v>155</v>
      </c>
      <c r="H135" s="207">
        <v>19.829999999999998</v>
      </c>
      <c r="I135" s="208"/>
      <c r="J135" s="209">
        <f>ROUND(I135*H135,2)</f>
        <v>0</v>
      </c>
      <c r="K135" s="205" t="s">
        <v>146</v>
      </c>
      <c r="L135" s="43"/>
      <c r="M135" s="210" t="s">
        <v>19</v>
      </c>
      <c r="N135" s="211" t="s">
        <v>40</v>
      </c>
      <c r="O135" s="83"/>
      <c r="P135" s="212">
        <f>O135*H135</f>
        <v>0</v>
      </c>
      <c r="Q135" s="212">
        <v>0.00021000000000000001</v>
      </c>
      <c r="R135" s="212">
        <f>Q135*H135</f>
        <v>0.0041643000000000001</v>
      </c>
      <c r="S135" s="212">
        <v>0</v>
      </c>
      <c r="T135" s="213">
        <f>S135*H135</f>
        <v>0</v>
      </c>
      <c r="U135" s="37"/>
      <c r="V135" s="37"/>
      <c r="W135" s="37"/>
      <c r="X135" s="37"/>
      <c r="Y135" s="37"/>
      <c r="Z135" s="37"/>
      <c r="AA135" s="37"/>
      <c r="AB135" s="37"/>
      <c r="AC135" s="37"/>
      <c r="AD135" s="37"/>
      <c r="AE135" s="37"/>
      <c r="AR135" s="214" t="s">
        <v>147</v>
      </c>
      <c r="AT135" s="214" t="s">
        <v>142</v>
      </c>
      <c r="AU135" s="214" t="s">
        <v>79</v>
      </c>
      <c r="AY135" s="16" t="s">
        <v>140</v>
      </c>
      <c r="BE135" s="215">
        <f>IF(N135="základní",J135,0)</f>
        <v>0</v>
      </c>
      <c r="BF135" s="215">
        <f>IF(N135="snížená",J135,0)</f>
        <v>0</v>
      </c>
      <c r="BG135" s="215">
        <f>IF(N135="zákl. přenesená",J135,0)</f>
        <v>0</v>
      </c>
      <c r="BH135" s="215">
        <f>IF(N135="sníž. přenesená",J135,0)</f>
        <v>0</v>
      </c>
      <c r="BI135" s="215">
        <f>IF(N135="nulová",J135,0)</f>
        <v>0</v>
      </c>
      <c r="BJ135" s="16" t="s">
        <v>77</v>
      </c>
      <c r="BK135" s="215">
        <f>ROUND(I135*H135,2)</f>
        <v>0</v>
      </c>
      <c r="BL135" s="16" t="s">
        <v>147</v>
      </c>
      <c r="BM135" s="214" t="s">
        <v>840</v>
      </c>
    </row>
    <row r="136" s="2" customFormat="1">
      <c r="A136" s="37"/>
      <c r="B136" s="38"/>
      <c r="C136" s="39"/>
      <c r="D136" s="216" t="s">
        <v>149</v>
      </c>
      <c r="E136" s="39"/>
      <c r="F136" s="217" t="s">
        <v>377</v>
      </c>
      <c r="G136" s="39"/>
      <c r="H136" s="39"/>
      <c r="I136" s="218"/>
      <c r="J136" s="39"/>
      <c r="K136" s="39"/>
      <c r="L136" s="43"/>
      <c r="M136" s="219"/>
      <c r="N136" s="220"/>
      <c r="O136" s="83"/>
      <c r="P136" s="83"/>
      <c r="Q136" s="83"/>
      <c r="R136" s="83"/>
      <c r="S136" s="83"/>
      <c r="T136" s="84"/>
      <c r="U136" s="37"/>
      <c r="V136" s="37"/>
      <c r="W136" s="37"/>
      <c r="X136" s="37"/>
      <c r="Y136" s="37"/>
      <c r="Z136" s="37"/>
      <c r="AA136" s="37"/>
      <c r="AB136" s="37"/>
      <c r="AC136" s="37"/>
      <c r="AD136" s="37"/>
      <c r="AE136" s="37"/>
      <c r="AT136" s="16" t="s">
        <v>149</v>
      </c>
      <c r="AU136" s="16" t="s">
        <v>79</v>
      </c>
    </row>
    <row r="137" s="13" customFormat="1">
      <c r="A137" s="13"/>
      <c r="B137" s="221"/>
      <c r="C137" s="222"/>
      <c r="D137" s="223" t="s">
        <v>151</v>
      </c>
      <c r="E137" s="224" t="s">
        <v>19</v>
      </c>
      <c r="F137" s="225" t="s">
        <v>841</v>
      </c>
      <c r="G137" s="222"/>
      <c r="H137" s="226">
        <v>16.789999999999999</v>
      </c>
      <c r="I137" s="227"/>
      <c r="J137" s="222"/>
      <c r="K137" s="222"/>
      <c r="L137" s="228"/>
      <c r="M137" s="229"/>
      <c r="N137" s="230"/>
      <c r="O137" s="230"/>
      <c r="P137" s="230"/>
      <c r="Q137" s="230"/>
      <c r="R137" s="230"/>
      <c r="S137" s="230"/>
      <c r="T137" s="231"/>
      <c r="U137" s="13"/>
      <c r="V137" s="13"/>
      <c r="W137" s="13"/>
      <c r="X137" s="13"/>
      <c r="Y137" s="13"/>
      <c r="Z137" s="13"/>
      <c r="AA137" s="13"/>
      <c r="AB137" s="13"/>
      <c r="AC137" s="13"/>
      <c r="AD137" s="13"/>
      <c r="AE137" s="13"/>
      <c r="AT137" s="232" t="s">
        <v>151</v>
      </c>
      <c r="AU137" s="232" t="s">
        <v>79</v>
      </c>
      <c r="AV137" s="13" t="s">
        <v>79</v>
      </c>
      <c r="AW137" s="13" t="s">
        <v>31</v>
      </c>
      <c r="AX137" s="13" t="s">
        <v>69</v>
      </c>
      <c r="AY137" s="232" t="s">
        <v>140</v>
      </c>
    </row>
    <row r="138" s="13" customFormat="1">
      <c r="A138" s="13"/>
      <c r="B138" s="221"/>
      <c r="C138" s="222"/>
      <c r="D138" s="223" t="s">
        <v>151</v>
      </c>
      <c r="E138" s="224" t="s">
        <v>19</v>
      </c>
      <c r="F138" s="225" t="s">
        <v>842</v>
      </c>
      <c r="G138" s="222"/>
      <c r="H138" s="226">
        <v>3.04</v>
      </c>
      <c r="I138" s="227"/>
      <c r="J138" s="222"/>
      <c r="K138" s="222"/>
      <c r="L138" s="228"/>
      <c r="M138" s="229"/>
      <c r="N138" s="230"/>
      <c r="O138" s="230"/>
      <c r="P138" s="230"/>
      <c r="Q138" s="230"/>
      <c r="R138" s="230"/>
      <c r="S138" s="230"/>
      <c r="T138" s="231"/>
      <c r="U138" s="13"/>
      <c r="V138" s="13"/>
      <c r="W138" s="13"/>
      <c r="X138" s="13"/>
      <c r="Y138" s="13"/>
      <c r="Z138" s="13"/>
      <c r="AA138" s="13"/>
      <c r="AB138" s="13"/>
      <c r="AC138" s="13"/>
      <c r="AD138" s="13"/>
      <c r="AE138" s="13"/>
      <c r="AT138" s="232" t="s">
        <v>151</v>
      </c>
      <c r="AU138" s="232" t="s">
        <v>79</v>
      </c>
      <c r="AV138" s="13" t="s">
        <v>79</v>
      </c>
      <c r="AW138" s="13" t="s">
        <v>31</v>
      </c>
      <c r="AX138" s="13" t="s">
        <v>69</v>
      </c>
      <c r="AY138" s="232" t="s">
        <v>140</v>
      </c>
    </row>
    <row r="139" s="2" customFormat="1" ht="37.8" customHeight="1">
      <c r="A139" s="37"/>
      <c r="B139" s="38"/>
      <c r="C139" s="203" t="s">
        <v>226</v>
      </c>
      <c r="D139" s="203" t="s">
        <v>142</v>
      </c>
      <c r="E139" s="204" t="s">
        <v>843</v>
      </c>
      <c r="F139" s="205" t="s">
        <v>844</v>
      </c>
      <c r="G139" s="206" t="s">
        <v>155</v>
      </c>
      <c r="H139" s="207">
        <v>16.789999999999999</v>
      </c>
      <c r="I139" s="208"/>
      <c r="J139" s="209">
        <f>ROUND(I139*H139,2)</f>
        <v>0</v>
      </c>
      <c r="K139" s="205" t="s">
        <v>146</v>
      </c>
      <c r="L139" s="43"/>
      <c r="M139" s="210" t="s">
        <v>19</v>
      </c>
      <c r="N139" s="211" t="s">
        <v>40</v>
      </c>
      <c r="O139" s="83"/>
      <c r="P139" s="212">
        <f>O139*H139</f>
        <v>0</v>
      </c>
      <c r="Q139" s="212">
        <v>4.0000000000000003E-05</v>
      </c>
      <c r="R139" s="212">
        <f>Q139*H139</f>
        <v>0.00067160000000000006</v>
      </c>
      <c r="S139" s="212">
        <v>0</v>
      </c>
      <c r="T139" s="213">
        <f>S139*H139</f>
        <v>0</v>
      </c>
      <c r="U139" s="37"/>
      <c r="V139" s="37"/>
      <c r="W139" s="37"/>
      <c r="X139" s="37"/>
      <c r="Y139" s="37"/>
      <c r="Z139" s="37"/>
      <c r="AA139" s="37"/>
      <c r="AB139" s="37"/>
      <c r="AC139" s="37"/>
      <c r="AD139" s="37"/>
      <c r="AE139" s="37"/>
      <c r="AR139" s="214" t="s">
        <v>147</v>
      </c>
      <c r="AT139" s="214" t="s">
        <v>142</v>
      </c>
      <c r="AU139" s="214" t="s">
        <v>79</v>
      </c>
      <c r="AY139" s="16" t="s">
        <v>140</v>
      </c>
      <c r="BE139" s="215">
        <f>IF(N139="základní",J139,0)</f>
        <v>0</v>
      </c>
      <c r="BF139" s="215">
        <f>IF(N139="snížená",J139,0)</f>
        <v>0</v>
      </c>
      <c r="BG139" s="215">
        <f>IF(N139="zákl. přenesená",J139,0)</f>
        <v>0</v>
      </c>
      <c r="BH139" s="215">
        <f>IF(N139="sníž. přenesená",J139,0)</f>
        <v>0</v>
      </c>
      <c r="BI139" s="215">
        <f>IF(N139="nulová",J139,0)</f>
        <v>0</v>
      </c>
      <c r="BJ139" s="16" t="s">
        <v>77</v>
      </c>
      <c r="BK139" s="215">
        <f>ROUND(I139*H139,2)</f>
        <v>0</v>
      </c>
      <c r="BL139" s="16" t="s">
        <v>147</v>
      </c>
      <c r="BM139" s="214" t="s">
        <v>845</v>
      </c>
    </row>
    <row r="140" s="2" customFormat="1">
      <c r="A140" s="37"/>
      <c r="B140" s="38"/>
      <c r="C140" s="39"/>
      <c r="D140" s="216" t="s">
        <v>149</v>
      </c>
      <c r="E140" s="39"/>
      <c r="F140" s="217" t="s">
        <v>846</v>
      </c>
      <c r="G140" s="39"/>
      <c r="H140" s="39"/>
      <c r="I140" s="218"/>
      <c r="J140" s="39"/>
      <c r="K140" s="39"/>
      <c r="L140" s="43"/>
      <c r="M140" s="219"/>
      <c r="N140" s="220"/>
      <c r="O140" s="83"/>
      <c r="P140" s="83"/>
      <c r="Q140" s="83"/>
      <c r="R140" s="83"/>
      <c r="S140" s="83"/>
      <c r="T140" s="84"/>
      <c r="U140" s="37"/>
      <c r="V140" s="37"/>
      <c r="W140" s="37"/>
      <c r="X140" s="37"/>
      <c r="Y140" s="37"/>
      <c r="Z140" s="37"/>
      <c r="AA140" s="37"/>
      <c r="AB140" s="37"/>
      <c r="AC140" s="37"/>
      <c r="AD140" s="37"/>
      <c r="AE140" s="37"/>
      <c r="AT140" s="16" t="s">
        <v>149</v>
      </c>
      <c r="AU140" s="16" t="s">
        <v>79</v>
      </c>
    </row>
    <row r="141" s="13" customFormat="1">
      <c r="A141" s="13"/>
      <c r="B141" s="221"/>
      <c r="C141" s="222"/>
      <c r="D141" s="223" t="s">
        <v>151</v>
      </c>
      <c r="E141" s="224" t="s">
        <v>19</v>
      </c>
      <c r="F141" s="225" t="s">
        <v>847</v>
      </c>
      <c r="G141" s="222"/>
      <c r="H141" s="226">
        <v>16.789999999999999</v>
      </c>
      <c r="I141" s="227"/>
      <c r="J141" s="222"/>
      <c r="K141" s="222"/>
      <c r="L141" s="228"/>
      <c r="M141" s="229"/>
      <c r="N141" s="230"/>
      <c r="O141" s="230"/>
      <c r="P141" s="230"/>
      <c r="Q141" s="230"/>
      <c r="R141" s="230"/>
      <c r="S141" s="230"/>
      <c r="T141" s="231"/>
      <c r="U141" s="13"/>
      <c r="V141" s="13"/>
      <c r="W141" s="13"/>
      <c r="X141" s="13"/>
      <c r="Y141" s="13"/>
      <c r="Z141" s="13"/>
      <c r="AA141" s="13"/>
      <c r="AB141" s="13"/>
      <c r="AC141" s="13"/>
      <c r="AD141" s="13"/>
      <c r="AE141" s="13"/>
      <c r="AT141" s="232" t="s">
        <v>151</v>
      </c>
      <c r="AU141" s="232" t="s">
        <v>79</v>
      </c>
      <c r="AV141" s="13" t="s">
        <v>79</v>
      </c>
      <c r="AW141" s="13" t="s">
        <v>31</v>
      </c>
      <c r="AX141" s="13" t="s">
        <v>69</v>
      </c>
      <c r="AY141" s="232" t="s">
        <v>140</v>
      </c>
    </row>
    <row r="142" s="2" customFormat="1" ht="55.5" customHeight="1">
      <c r="A142" s="37"/>
      <c r="B142" s="38"/>
      <c r="C142" s="203" t="s">
        <v>8</v>
      </c>
      <c r="D142" s="203" t="s">
        <v>142</v>
      </c>
      <c r="E142" s="204" t="s">
        <v>848</v>
      </c>
      <c r="F142" s="205" t="s">
        <v>849</v>
      </c>
      <c r="G142" s="206" t="s">
        <v>423</v>
      </c>
      <c r="H142" s="207">
        <v>1</v>
      </c>
      <c r="I142" s="208"/>
      <c r="J142" s="209">
        <f>ROUND(I142*H142,2)</f>
        <v>0</v>
      </c>
      <c r="K142" s="205" t="s">
        <v>146</v>
      </c>
      <c r="L142" s="43"/>
      <c r="M142" s="210" t="s">
        <v>19</v>
      </c>
      <c r="N142" s="211" t="s">
        <v>40</v>
      </c>
      <c r="O142" s="83"/>
      <c r="P142" s="212">
        <f>O142*H142</f>
        <v>0</v>
      </c>
      <c r="Q142" s="212">
        <v>0.028080000000000001</v>
      </c>
      <c r="R142" s="212">
        <f>Q142*H142</f>
        <v>0.028080000000000001</v>
      </c>
      <c r="S142" s="212">
        <v>0</v>
      </c>
      <c r="T142" s="213">
        <f>S142*H142</f>
        <v>0</v>
      </c>
      <c r="U142" s="37"/>
      <c r="V142" s="37"/>
      <c r="W142" s="37"/>
      <c r="X142" s="37"/>
      <c r="Y142" s="37"/>
      <c r="Z142" s="37"/>
      <c r="AA142" s="37"/>
      <c r="AB142" s="37"/>
      <c r="AC142" s="37"/>
      <c r="AD142" s="37"/>
      <c r="AE142" s="37"/>
      <c r="AR142" s="214" t="s">
        <v>147</v>
      </c>
      <c r="AT142" s="214" t="s">
        <v>142</v>
      </c>
      <c r="AU142" s="214" t="s">
        <v>79</v>
      </c>
      <c r="AY142" s="16" t="s">
        <v>140</v>
      </c>
      <c r="BE142" s="215">
        <f>IF(N142="základní",J142,0)</f>
        <v>0</v>
      </c>
      <c r="BF142" s="215">
        <f>IF(N142="snížená",J142,0)</f>
        <v>0</v>
      </c>
      <c r="BG142" s="215">
        <f>IF(N142="zákl. přenesená",J142,0)</f>
        <v>0</v>
      </c>
      <c r="BH142" s="215">
        <f>IF(N142="sníž. přenesená",J142,0)</f>
        <v>0</v>
      </c>
      <c r="BI142" s="215">
        <f>IF(N142="nulová",J142,0)</f>
        <v>0</v>
      </c>
      <c r="BJ142" s="16" t="s">
        <v>77</v>
      </c>
      <c r="BK142" s="215">
        <f>ROUND(I142*H142,2)</f>
        <v>0</v>
      </c>
      <c r="BL142" s="16" t="s">
        <v>147</v>
      </c>
      <c r="BM142" s="214" t="s">
        <v>850</v>
      </c>
    </row>
    <row r="143" s="2" customFormat="1">
      <c r="A143" s="37"/>
      <c r="B143" s="38"/>
      <c r="C143" s="39"/>
      <c r="D143" s="216" t="s">
        <v>149</v>
      </c>
      <c r="E143" s="39"/>
      <c r="F143" s="217" t="s">
        <v>851</v>
      </c>
      <c r="G143" s="39"/>
      <c r="H143" s="39"/>
      <c r="I143" s="218"/>
      <c r="J143" s="39"/>
      <c r="K143" s="39"/>
      <c r="L143" s="43"/>
      <c r="M143" s="219"/>
      <c r="N143" s="220"/>
      <c r="O143" s="83"/>
      <c r="P143" s="83"/>
      <c r="Q143" s="83"/>
      <c r="R143" s="83"/>
      <c r="S143" s="83"/>
      <c r="T143" s="84"/>
      <c r="U143" s="37"/>
      <c r="V143" s="37"/>
      <c r="W143" s="37"/>
      <c r="X143" s="37"/>
      <c r="Y143" s="37"/>
      <c r="Z143" s="37"/>
      <c r="AA143" s="37"/>
      <c r="AB143" s="37"/>
      <c r="AC143" s="37"/>
      <c r="AD143" s="37"/>
      <c r="AE143" s="37"/>
      <c r="AT143" s="16" t="s">
        <v>149</v>
      </c>
      <c r="AU143" s="16" t="s">
        <v>79</v>
      </c>
    </row>
    <row r="144" s="2" customFormat="1" ht="24.15" customHeight="1">
      <c r="A144" s="37"/>
      <c r="B144" s="38"/>
      <c r="C144" s="233" t="s">
        <v>236</v>
      </c>
      <c r="D144" s="233" t="s">
        <v>237</v>
      </c>
      <c r="E144" s="234" t="s">
        <v>852</v>
      </c>
      <c r="F144" s="235" t="s">
        <v>853</v>
      </c>
      <c r="G144" s="236" t="s">
        <v>423</v>
      </c>
      <c r="H144" s="237">
        <v>1</v>
      </c>
      <c r="I144" s="238"/>
      <c r="J144" s="239">
        <f>ROUND(I144*H144,2)</f>
        <v>0</v>
      </c>
      <c r="K144" s="235" t="s">
        <v>19</v>
      </c>
      <c r="L144" s="240"/>
      <c r="M144" s="241" t="s">
        <v>19</v>
      </c>
      <c r="N144" s="242" t="s">
        <v>40</v>
      </c>
      <c r="O144" s="83"/>
      <c r="P144" s="212">
        <f>O144*H144</f>
        <v>0</v>
      </c>
      <c r="Q144" s="212">
        <v>0.0070000000000000001</v>
      </c>
      <c r="R144" s="212">
        <f>Q144*H144</f>
        <v>0.0070000000000000001</v>
      </c>
      <c r="S144" s="212">
        <v>0</v>
      </c>
      <c r="T144" s="213">
        <f>S144*H144</f>
        <v>0</v>
      </c>
      <c r="U144" s="37"/>
      <c r="V144" s="37"/>
      <c r="W144" s="37"/>
      <c r="X144" s="37"/>
      <c r="Y144" s="37"/>
      <c r="Z144" s="37"/>
      <c r="AA144" s="37"/>
      <c r="AB144" s="37"/>
      <c r="AC144" s="37"/>
      <c r="AD144" s="37"/>
      <c r="AE144" s="37"/>
      <c r="AR144" s="214" t="s">
        <v>367</v>
      </c>
      <c r="AT144" s="214" t="s">
        <v>237</v>
      </c>
      <c r="AU144" s="214" t="s">
        <v>79</v>
      </c>
      <c r="AY144" s="16" t="s">
        <v>140</v>
      </c>
      <c r="BE144" s="215">
        <f>IF(N144="základní",J144,0)</f>
        <v>0</v>
      </c>
      <c r="BF144" s="215">
        <f>IF(N144="snížená",J144,0)</f>
        <v>0</v>
      </c>
      <c r="BG144" s="215">
        <f>IF(N144="zákl. přenesená",J144,0)</f>
        <v>0</v>
      </c>
      <c r="BH144" s="215">
        <f>IF(N144="sníž. přenesená",J144,0)</f>
        <v>0</v>
      </c>
      <c r="BI144" s="215">
        <f>IF(N144="nulová",J144,0)</f>
        <v>0</v>
      </c>
      <c r="BJ144" s="16" t="s">
        <v>77</v>
      </c>
      <c r="BK144" s="215">
        <f>ROUND(I144*H144,2)</f>
        <v>0</v>
      </c>
      <c r="BL144" s="16" t="s">
        <v>236</v>
      </c>
      <c r="BM144" s="214" t="s">
        <v>854</v>
      </c>
    </row>
    <row r="145" s="13" customFormat="1">
      <c r="A145" s="13"/>
      <c r="B145" s="221"/>
      <c r="C145" s="222"/>
      <c r="D145" s="223" t="s">
        <v>151</v>
      </c>
      <c r="E145" s="224" t="s">
        <v>19</v>
      </c>
      <c r="F145" s="225" t="s">
        <v>855</v>
      </c>
      <c r="G145" s="222"/>
      <c r="H145" s="226">
        <v>1</v>
      </c>
      <c r="I145" s="227"/>
      <c r="J145" s="222"/>
      <c r="K145" s="222"/>
      <c r="L145" s="228"/>
      <c r="M145" s="229"/>
      <c r="N145" s="230"/>
      <c r="O145" s="230"/>
      <c r="P145" s="230"/>
      <c r="Q145" s="230"/>
      <c r="R145" s="230"/>
      <c r="S145" s="230"/>
      <c r="T145" s="231"/>
      <c r="U145" s="13"/>
      <c r="V145" s="13"/>
      <c r="W145" s="13"/>
      <c r="X145" s="13"/>
      <c r="Y145" s="13"/>
      <c r="Z145" s="13"/>
      <c r="AA145" s="13"/>
      <c r="AB145" s="13"/>
      <c r="AC145" s="13"/>
      <c r="AD145" s="13"/>
      <c r="AE145" s="13"/>
      <c r="AT145" s="232" t="s">
        <v>151</v>
      </c>
      <c r="AU145" s="232" t="s">
        <v>79</v>
      </c>
      <c r="AV145" s="13" t="s">
        <v>79</v>
      </c>
      <c r="AW145" s="13" t="s">
        <v>31</v>
      </c>
      <c r="AX145" s="13" t="s">
        <v>69</v>
      </c>
      <c r="AY145" s="232" t="s">
        <v>140</v>
      </c>
    </row>
    <row r="146" s="12" customFormat="1" ht="22.8" customHeight="1">
      <c r="A146" s="12"/>
      <c r="B146" s="187"/>
      <c r="C146" s="188"/>
      <c r="D146" s="189" t="s">
        <v>68</v>
      </c>
      <c r="E146" s="201" t="s">
        <v>399</v>
      </c>
      <c r="F146" s="201" t="s">
        <v>400</v>
      </c>
      <c r="G146" s="188"/>
      <c r="H146" s="188"/>
      <c r="I146" s="191"/>
      <c r="J146" s="202">
        <f>BK146</f>
        <v>0</v>
      </c>
      <c r="K146" s="188"/>
      <c r="L146" s="193"/>
      <c r="M146" s="194"/>
      <c r="N146" s="195"/>
      <c r="O146" s="195"/>
      <c r="P146" s="196">
        <f>SUM(P147:P185)</f>
        <v>0</v>
      </c>
      <c r="Q146" s="195"/>
      <c r="R146" s="196">
        <f>SUM(R147:R185)</f>
        <v>0</v>
      </c>
      <c r="S146" s="195"/>
      <c r="T146" s="197">
        <f>SUM(T147:T185)</f>
        <v>13.276217000000001</v>
      </c>
      <c r="U146" s="12"/>
      <c r="V146" s="12"/>
      <c r="W146" s="12"/>
      <c r="X146" s="12"/>
      <c r="Y146" s="12"/>
      <c r="Z146" s="12"/>
      <c r="AA146" s="12"/>
      <c r="AB146" s="12"/>
      <c r="AC146" s="12"/>
      <c r="AD146" s="12"/>
      <c r="AE146" s="12"/>
      <c r="AR146" s="198" t="s">
        <v>77</v>
      </c>
      <c r="AT146" s="199" t="s">
        <v>68</v>
      </c>
      <c r="AU146" s="199" t="s">
        <v>77</v>
      </c>
      <c r="AY146" s="198" t="s">
        <v>140</v>
      </c>
      <c r="BK146" s="200">
        <f>SUM(BK147:BK185)</f>
        <v>0</v>
      </c>
    </row>
    <row r="147" s="2" customFormat="1" ht="44.25" customHeight="1">
      <c r="A147" s="37"/>
      <c r="B147" s="38"/>
      <c r="C147" s="203" t="s">
        <v>242</v>
      </c>
      <c r="D147" s="203" t="s">
        <v>142</v>
      </c>
      <c r="E147" s="204" t="s">
        <v>856</v>
      </c>
      <c r="F147" s="205" t="s">
        <v>857</v>
      </c>
      <c r="G147" s="206" t="s">
        <v>155</v>
      </c>
      <c r="H147" s="207">
        <v>23.902999999999999</v>
      </c>
      <c r="I147" s="208"/>
      <c r="J147" s="209">
        <f>ROUND(I147*H147,2)</f>
        <v>0</v>
      </c>
      <c r="K147" s="205" t="s">
        <v>146</v>
      </c>
      <c r="L147" s="43"/>
      <c r="M147" s="210" t="s">
        <v>19</v>
      </c>
      <c r="N147" s="211" t="s">
        <v>40</v>
      </c>
      <c r="O147" s="83"/>
      <c r="P147" s="212">
        <f>O147*H147</f>
        <v>0</v>
      </c>
      <c r="Q147" s="212">
        <v>0</v>
      </c>
      <c r="R147" s="212">
        <f>Q147*H147</f>
        <v>0</v>
      </c>
      <c r="S147" s="212">
        <v>0.13100000000000001</v>
      </c>
      <c r="T147" s="213">
        <f>S147*H147</f>
        <v>3.1312929999999999</v>
      </c>
      <c r="U147" s="37"/>
      <c r="V147" s="37"/>
      <c r="W147" s="37"/>
      <c r="X147" s="37"/>
      <c r="Y147" s="37"/>
      <c r="Z147" s="37"/>
      <c r="AA147" s="37"/>
      <c r="AB147" s="37"/>
      <c r="AC147" s="37"/>
      <c r="AD147" s="37"/>
      <c r="AE147" s="37"/>
      <c r="AR147" s="214" t="s">
        <v>147</v>
      </c>
      <c r="AT147" s="214" t="s">
        <v>142</v>
      </c>
      <c r="AU147" s="214" t="s">
        <v>79</v>
      </c>
      <c r="AY147" s="16" t="s">
        <v>140</v>
      </c>
      <c r="BE147" s="215">
        <f>IF(N147="základní",J147,0)</f>
        <v>0</v>
      </c>
      <c r="BF147" s="215">
        <f>IF(N147="snížená",J147,0)</f>
        <v>0</v>
      </c>
      <c r="BG147" s="215">
        <f>IF(N147="zákl. přenesená",J147,0)</f>
        <v>0</v>
      </c>
      <c r="BH147" s="215">
        <f>IF(N147="sníž. přenesená",J147,0)</f>
        <v>0</v>
      </c>
      <c r="BI147" s="215">
        <f>IF(N147="nulová",J147,0)</f>
        <v>0</v>
      </c>
      <c r="BJ147" s="16" t="s">
        <v>77</v>
      </c>
      <c r="BK147" s="215">
        <f>ROUND(I147*H147,2)</f>
        <v>0</v>
      </c>
      <c r="BL147" s="16" t="s">
        <v>147</v>
      </c>
      <c r="BM147" s="214" t="s">
        <v>858</v>
      </c>
    </row>
    <row r="148" s="2" customFormat="1">
      <c r="A148" s="37"/>
      <c r="B148" s="38"/>
      <c r="C148" s="39"/>
      <c r="D148" s="216" t="s">
        <v>149</v>
      </c>
      <c r="E148" s="39"/>
      <c r="F148" s="217" t="s">
        <v>859</v>
      </c>
      <c r="G148" s="39"/>
      <c r="H148" s="39"/>
      <c r="I148" s="218"/>
      <c r="J148" s="39"/>
      <c r="K148" s="39"/>
      <c r="L148" s="43"/>
      <c r="M148" s="219"/>
      <c r="N148" s="220"/>
      <c r="O148" s="83"/>
      <c r="P148" s="83"/>
      <c r="Q148" s="83"/>
      <c r="R148" s="83"/>
      <c r="S148" s="83"/>
      <c r="T148" s="84"/>
      <c r="U148" s="37"/>
      <c r="V148" s="37"/>
      <c r="W148" s="37"/>
      <c r="X148" s="37"/>
      <c r="Y148" s="37"/>
      <c r="Z148" s="37"/>
      <c r="AA148" s="37"/>
      <c r="AB148" s="37"/>
      <c r="AC148" s="37"/>
      <c r="AD148" s="37"/>
      <c r="AE148" s="37"/>
      <c r="AT148" s="16" t="s">
        <v>149</v>
      </c>
      <c r="AU148" s="16" t="s">
        <v>79</v>
      </c>
    </row>
    <row r="149" s="13" customFormat="1">
      <c r="A149" s="13"/>
      <c r="B149" s="221"/>
      <c r="C149" s="222"/>
      <c r="D149" s="223" t="s">
        <v>151</v>
      </c>
      <c r="E149" s="224" t="s">
        <v>19</v>
      </c>
      <c r="F149" s="225" t="s">
        <v>860</v>
      </c>
      <c r="G149" s="222"/>
      <c r="H149" s="226">
        <v>23.902999999999999</v>
      </c>
      <c r="I149" s="227"/>
      <c r="J149" s="222"/>
      <c r="K149" s="222"/>
      <c r="L149" s="228"/>
      <c r="M149" s="229"/>
      <c r="N149" s="230"/>
      <c r="O149" s="230"/>
      <c r="P149" s="230"/>
      <c r="Q149" s="230"/>
      <c r="R149" s="230"/>
      <c r="S149" s="230"/>
      <c r="T149" s="231"/>
      <c r="U149" s="13"/>
      <c r="V149" s="13"/>
      <c r="W149" s="13"/>
      <c r="X149" s="13"/>
      <c r="Y149" s="13"/>
      <c r="Z149" s="13"/>
      <c r="AA149" s="13"/>
      <c r="AB149" s="13"/>
      <c r="AC149" s="13"/>
      <c r="AD149" s="13"/>
      <c r="AE149" s="13"/>
      <c r="AT149" s="232" t="s">
        <v>151</v>
      </c>
      <c r="AU149" s="232" t="s">
        <v>79</v>
      </c>
      <c r="AV149" s="13" t="s">
        <v>79</v>
      </c>
      <c r="AW149" s="13" t="s">
        <v>31</v>
      </c>
      <c r="AX149" s="13" t="s">
        <v>69</v>
      </c>
      <c r="AY149" s="232" t="s">
        <v>140</v>
      </c>
    </row>
    <row r="150" s="2" customFormat="1" ht="44.25" customHeight="1">
      <c r="A150" s="37"/>
      <c r="B150" s="38"/>
      <c r="C150" s="203" t="s">
        <v>260</v>
      </c>
      <c r="D150" s="203" t="s">
        <v>142</v>
      </c>
      <c r="E150" s="204" t="s">
        <v>861</v>
      </c>
      <c r="F150" s="205" t="s">
        <v>862</v>
      </c>
      <c r="G150" s="206" t="s">
        <v>155</v>
      </c>
      <c r="H150" s="207">
        <v>28.774000000000001</v>
      </c>
      <c r="I150" s="208"/>
      <c r="J150" s="209">
        <f>ROUND(I150*H150,2)</f>
        <v>0</v>
      </c>
      <c r="K150" s="205" t="s">
        <v>146</v>
      </c>
      <c r="L150" s="43"/>
      <c r="M150" s="210" t="s">
        <v>19</v>
      </c>
      <c r="N150" s="211" t="s">
        <v>40</v>
      </c>
      <c r="O150" s="83"/>
      <c r="P150" s="212">
        <f>O150*H150</f>
        <v>0</v>
      </c>
      <c r="Q150" s="212">
        <v>0</v>
      </c>
      <c r="R150" s="212">
        <f>Q150*H150</f>
        <v>0</v>
      </c>
      <c r="S150" s="212">
        <v>0.26100000000000001</v>
      </c>
      <c r="T150" s="213">
        <f>S150*H150</f>
        <v>7.5100140000000009</v>
      </c>
      <c r="U150" s="37"/>
      <c r="V150" s="37"/>
      <c r="W150" s="37"/>
      <c r="X150" s="37"/>
      <c r="Y150" s="37"/>
      <c r="Z150" s="37"/>
      <c r="AA150" s="37"/>
      <c r="AB150" s="37"/>
      <c r="AC150" s="37"/>
      <c r="AD150" s="37"/>
      <c r="AE150" s="37"/>
      <c r="AR150" s="214" t="s">
        <v>147</v>
      </c>
      <c r="AT150" s="214" t="s">
        <v>142</v>
      </c>
      <c r="AU150" s="214" t="s">
        <v>79</v>
      </c>
      <c r="AY150" s="16" t="s">
        <v>140</v>
      </c>
      <c r="BE150" s="215">
        <f>IF(N150="základní",J150,0)</f>
        <v>0</v>
      </c>
      <c r="BF150" s="215">
        <f>IF(N150="snížená",J150,0)</f>
        <v>0</v>
      </c>
      <c r="BG150" s="215">
        <f>IF(N150="zákl. přenesená",J150,0)</f>
        <v>0</v>
      </c>
      <c r="BH150" s="215">
        <f>IF(N150="sníž. přenesená",J150,0)</f>
        <v>0</v>
      </c>
      <c r="BI150" s="215">
        <f>IF(N150="nulová",J150,0)</f>
        <v>0</v>
      </c>
      <c r="BJ150" s="16" t="s">
        <v>77</v>
      </c>
      <c r="BK150" s="215">
        <f>ROUND(I150*H150,2)</f>
        <v>0</v>
      </c>
      <c r="BL150" s="16" t="s">
        <v>147</v>
      </c>
      <c r="BM150" s="214" t="s">
        <v>863</v>
      </c>
    </row>
    <row r="151" s="2" customFormat="1">
      <c r="A151" s="37"/>
      <c r="B151" s="38"/>
      <c r="C151" s="39"/>
      <c r="D151" s="216" t="s">
        <v>149</v>
      </c>
      <c r="E151" s="39"/>
      <c r="F151" s="217" t="s">
        <v>864</v>
      </c>
      <c r="G151" s="39"/>
      <c r="H151" s="39"/>
      <c r="I151" s="218"/>
      <c r="J151" s="39"/>
      <c r="K151" s="39"/>
      <c r="L151" s="43"/>
      <c r="M151" s="219"/>
      <c r="N151" s="220"/>
      <c r="O151" s="83"/>
      <c r="P151" s="83"/>
      <c r="Q151" s="83"/>
      <c r="R151" s="83"/>
      <c r="S151" s="83"/>
      <c r="T151" s="84"/>
      <c r="U151" s="37"/>
      <c r="V151" s="37"/>
      <c r="W151" s="37"/>
      <c r="X151" s="37"/>
      <c r="Y151" s="37"/>
      <c r="Z151" s="37"/>
      <c r="AA151" s="37"/>
      <c r="AB151" s="37"/>
      <c r="AC151" s="37"/>
      <c r="AD151" s="37"/>
      <c r="AE151" s="37"/>
      <c r="AT151" s="16" t="s">
        <v>149</v>
      </c>
      <c r="AU151" s="16" t="s">
        <v>79</v>
      </c>
    </row>
    <row r="152" s="13" customFormat="1">
      <c r="A152" s="13"/>
      <c r="B152" s="221"/>
      <c r="C152" s="222"/>
      <c r="D152" s="223" t="s">
        <v>151</v>
      </c>
      <c r="E152" s="224" t="s">
        <v>19</v>
      </c>
      <c r="F152" s="225" t="s">
        <v>865</v>
      </c>
      <c r="G152" s="222"/>
      <c r="H152" s="226">
        <v>28.774000000000001</v>
      </c>
      <c r="I152" s="227"/>
      <c r="J152" s="222"/>
      <c r="K152" s="222"/>
      <c r="L152" s="228"/>
      <c r="M152" s="229"/>
      <c r="N152" s="230"/>
      <c r="O152" s="230"/>
      <c r="P152" s="230"/>
      <c r="Q152" s="230"/>
      <c r="R152" s="230"/>
      <c r="S152" s="230"/>
      <c r="T152" s="231"/>
      <c r="U152" s="13"/>
      <c r="V152" s="13"/>
      <c r="W152" s="13"/>
      <c r="X152" s="13"/>
      <c r="Y152" s="13"/>
      <c r="Z152" s="13"/>
      <c r="AA152" s="13"/>
      <c r="AB152" s="13"/>
      <c r="AC152" s="13"/>
      <c r="AD152" s="13"/>
      <c r="AE152" s="13"/>
      <c r="AT152" s="232" t="s">
        <v>151</v>
      </c>
      <c r="AU152" s="232" t="s">
        <v>79</v>
      </c>
      <c r="AV152" s="13" t="s">
        <v>79</v>
      </c>
      <c r="AW152" s="13" t="s">
        <v>31</v>
      </c>
      <c r="AX152" s="13" t="s">
        <v>69</v>
      </c>
      <c r="AY152" s="232" t="s">
        <v>140</v>
      </c>
    </row>
    <row r="153" s="2" customFormat="1" ht="44.25" customHeight="1">
      <c r="A153" s="37"/>
      <c r="B153" s="38"/>
      <c r="C153" s="203" t="s">
        <v>269</v>
      </c>
      <c r="D153" s="203" t="s">
        <v>142</v>
      </c>
      <c r="E153" s="204" t="s">
        <v>866</v>
      </c>
      <c r="F153" s="205" t="s">
        <v>867</v>
      </c>
      <c r="G153" s="206" t="s">
        <v>155</v>
      </c>
      <c r="H153" s="207">
        <v>15.878</v>
      </c>
      <c r="I153" s="208"/>
      <c r="J153" s="209">
        <f>ROUND(I153*H153,2)</f>
        <v>0</v>
      </c>
      <c r="K153" s="205" t="s">
        <v>146</v>
      </c>
      <c r="L153" s="43"/>
      <c r="M153" s="210" t="s">
        <v>19</v>
      </c>
      <c r="N153" s="211" t="s">
        <v>40</v>
      </c>
      <c r="O153" s="83"/>
      <c r="P153" s="212">
        <f>O153*H153</f>
        <v>0</v>
      </c>
      <c r="Q153" s="212">
        <v>0</v>
      </c>
      <c r="R153" s="212">
        <f>Q153*H153</f>
        <v>0</v>
      </c>
      <c r="S153" s="212">
        <v>0.035000000000000003</v>
      </c>
      <c r="T153" s="213">
        <f>S153*H153</f>
        <v>0.55573000000000006</v>
      </c>
      <c r="U153" s="37"/>
      <c r="V153" s="37"/>
      <c r="W153" s="37"/>
      <c r="X153" s="37"/>
      <c r="Y153" s="37"/>
      <c r="Z153" s="37"/>
      <c r="AA153" s="37"/>
      <c r="AB153" s="37"/>
      <c r="AC153" s="37"/>
      <c r="AD153" s="37"/>
      <c r="AE153" s="37"/>
      <c r="AR153" s="214" t="s">
        <v>147</v>
      </c>
      <c r="AT153" s="214" t="s">
        <v>142</v>
      </c>
      <c r="AU153" s="214" t="s">
        <v>79</v>
      </c>
      <c r="AY153" s="16" t="s">
        <v>140</v>
      </c>
      <c r="BE153" s="215">
        <f>IF(N153="základní",J153,0)</f>
        <v>0</v>
      </c>
      <c r="BF153" s="215">
        <f>IF(N153="snížená",J153,0)</f>
        <v>0</v>
      </c>
      <c r="BG153" s="215">
        <f>IF(N153="zákl. přenesená",J153,0)</f>
        <v>0</v>
      </c>
      <c r="BH153" s="215">
        <f>IF(N153="sníž. přenesená",J153,0)</f>
        <v>0</v>
      </c>
      <c r="BI153" s="215">
        <f>IF(N153="nulová",J153,0)</f>
        <v>0</v>
      </c>
      <c r="BJ153" s="16" t="s">
        <v>77</v>
      </c>
      <c r="BK153" s="215">
        <f>ROUND(I153*H153,2)</f>
        <v>0</v>
      </c>
      <c r="BL153" s="16" t="s">
        <v>147</v>
      </c>
      <c r="BM153" s="214" t="s">
        <v>868</v>
      </c>
    </row>
    <row r="154" s="2" customFormat="1">
      <c r="A154" s="37"/>
      <c r="B154" s="38"/>
      <c r="C154" s="39"/>
      <c r="D154" s="216" t="s">
        <v>149</v>
      </c>
      <c r="E154" s="39"/>
      <c r="F154" s="217" t="s">
        <v>869</v>
      </c>
      <c r="G154" s="39"/>
      <c r="H154" s="39"/>
      <c r="I154" s="218"/>
      <c r="J154" s="39"/>
      <c r="K154" s="39"/>
      <c r="L154" s="43"/>
      <c r="M154" s="219"/>
      <c r="N154" s="220"/>
      <c r="O154" s="83"/>
      <c r="P154" s="83"/>
      <c r="Q154" s="83"/>
      <c r="R154" s="83"/>
      <c r="S154" s="83"/>
      <c r="T154" s="84"/>
      <c r="U154" s="37"/>
      <c r="V154" s="37"/>
      <c r="W154" s="37"/>
      <c r="X154" s="37"/>
      <c r="Y154" s="37"/>
      <c r="Z154" s="37"/>
      <c r="AA154" s="37"/>
      <c r="AB154" s="37"/>
      <c r="AC154" s="37"/>
      <c r="AD154" s="37"/>
      <c r="AE154" s="37"/>
      <c r="AT154" s="16" t="s">
        <v>149</v>
      </c>
      <c r="AU154" s="16" t="s">
        <v>79</v>
      </c>
    </row>
    <row r="155" s="13" customFormat="1">
      <c r="A155" s="13"/>
      <c r="B155" s="221"/>
      <c r="C155" s="222"/>
      <c r="D155" s="223" t="s">
        <v>151</v>
      </c>
      <c r="E155" s="224" t="s">
        <v>19</v>
      </c>
      <c r="F155" s="225" t="s">
        <v>870</v>
      </c>
      <c r="G155" s="222"/>
      <c r="H155" s="226">
        <v>15.878</v>
      </c>
      <c r="I155" s="227"/>
      <c r="J155" s="222"/>
      <c r="K155" s="222"/>
      <c r="L155" s="228"/>
      <c r="M155" s="229"/>
      <c r="N155" s="230"/>
      <c r="O155" s="230"/>
      <c r="P155" s="230"/>
      <c r="Q155" s="230"/>
      <c r="R155" s="230"/>
      <c r="S155" s="230"/>
      <c r="T155" s="231"/>
      <c r="U155" s="13"/>
      <c r="V155" s="13"/>
      <c r="W155" s="13"/>
      <c r="X155" s="13"/>
      <c r="Y155" s="13"/>
      <c r="Z155" s="13"/>
      <c r="AA155" s="13"/>
      <c r="AB155" s="13"/>
      <c r="AC155" s="13"/>
      <c r="AD155" s="13"/>
      <c r="AE155" s="13"/>
      <c r="AT155" s="232" t="s">
        <v>151</v>
      </c>
      <c r="AU155" s="232" t="s">
        <v>79</v>
      </c>
      <c r="AV155" s="13" t="s">
        <v>79</v>
      </c>
      <c r="AW155" s="13" t="s">
        <v>31</v>
      </c>
      <c r="AX155" s="13" t="s">
        <v>69</v>
      </c>
      <c r="AY155" s="232" t="s">
        <v>140</v>
      </c>
    </row>
    <row r="156" s="2" customFormat="1" ht="37.8" customHeight="1">
      <c r="A156" s="37"/>
      <c r="B156" s="38"/>
      <c r="C156" s="203" t="s">
        <v>276</v>
      </c>
      <c r="D156" s="203" t="s">
        <v>142</v>
      </c>
      <c r="E156" s="204" t="s">
        <v>871</v>
      </c>
      <c r="F156" s="205" t="s">
        <v>872</v>
      </c>
      <c r="G156" s="206" t="s">
        <v>155</v>
      </c>
      <c r="H156" s="207">
        <v>9.2590000000000003</v>
      </c>
      <c r="I156" s="208"/>
      <c r="J156" s="209">
        <f>ROUND(I156*H156,2)</f>
        <v>0</v>
      </c>
      <c r="K156" s="205" t="s">
        <v>146</v>
      </c>
      <c r="L156" s="43"/>
      <c r="M156" s="210" t="s">
        <v>19</v>
      </c>
      <c r="N156" s="211" t="s">
        <v>40</v>
      </c>
      <c r="O156" s="83"/>
      <c r="P156" s="212">
        <f>O156*H156</f>
        <v>0</v>
      </c>
      <c r="Q156" s="212">
        <v>0</v>
      </c>
      <c r="R156" s="212">
        <f>Q156*H156</f>
        <v>0</v>
      </c>
      <c r="S156" s="212">
        <v>0.075999999999999998</v>
      </c>
      <c r="T156" s="213">
        <f>S156*H156</f>
        <v>0.70368399999999998</v>
      </c>
      <c r="U156" s="37"/>
      <c r="V156" s="37"/>
      <c r="W156" s="37"/>
      <c r="X156" s="37"/>
      <c r="Y156" s="37"/>
      <c r="Z156" s="37"/>
      <c r="AA156" s="37"/>
      <c r="AB156" s="37"/>
      <c r="AC156" s="37"/>
      <c r="AD156" s="37"/>
      <c r="AE156" s="37"/>
      <c r="AR156" s="214" t="s">
        <v>147</v>
      </c>
      <c r="AT156" s="214" t="s">
        <v>142</v>
      </c>
      <c r="AU156" s="214" t="s">
        <v>79</v>
      </c>
      <c r="AY156" s="16" t="s">
        <v>140</v>
      </c>
      <c r="BE156" s="215">
        <f>IF(N156="základní",J156,0)</f>
        <v>0</v>
      </c>
      <c r="BF156" s="215">
        <f>IF(N156="snížená",J156,0)</f>
        <v>0</v>
      </c>
      <c r="BG156" s="215">
        <f>IF(N156="zákl. přenesená",J156,0)</f>
        <v>0</v>
      </c>
      <c r="BH156" s="215">
        <f>IF(N156="sníž. přenesená",J156,0)</f>
        <v>0</v>
      </c>
      <c r="BI156" s="215">
        <f>IF(N156="nulová",J156,0)</f>
        <v>0</v>
      </c>
      <c r="BJ156" s="16" t="s">
        <v>77</v>
      </c>
      <c r="BK156" s="215">
        <f>ROUND(I156*H156,2)</f>
        <v>0</v>
      </c>
      <c r="BL156" s="16" t="s">
        <v>147</v>
      </c>
      <c r="BM156" s="214" t="s">
        <v>873</v>
      </c>
    </row>
    <row r="157" s="2" customFormat="1">
      <c r="A157" s="37"/>
      <c r="B157" s="38"/>
      <c r="C157" s="39"/>
      <c r="D157" s="216" t="s">
        <v>149</v>
      </c>
      <c r="E157" s="39"/>
      <c r="F157" s="217" t="s">
        <v>874</v>
      </c>
      <c r="G157" s="39"/>
      <c r="H157" s="39"/>
      <c r="I157" s="218"/>
      <c r="J157" s="39"/>
      <c r="K157" s="39"/>
      <c r="L157" s="43"/>
      <c r="M157" s="219"/>
      <c r="N157" s="220"/>
      <c r="O157" s="83"/>
      <c r="P157" s="83"/>
      <c r="Q157" s="83"/>
      <c r="R157" s="83"/>
      <c r="S157" s="83"/>
      <c r="T157" s="84"/>
      <c r="U157" s="37"/>
      <c r="V157" s="37"/>
      <c r="W157" s="37"/>
      <c r="X157" s="37"/>
      <c r="Y157" s="37"/>
      <c r="Z157" s="37"/>
      <c r="AA157" s="37"/>
      <c r="AB157" s="37"/>
      <c r="AC157" s="37"/>
      <c r="AD157" s="37"/>
      <c r="AE157" s="37"/>
      <c r="AT157" s="16" t="s">
        <v>149</v>
      </c>
      <c r="AU157" s="16" t="s">
        <v>79</v>
      </c>
    </row>
    <row r="158" s="13" customFormat="1">
      <c r="A158" s="13"/>
      <c r="B158" s="221"/>
      <c r="C158" s="222"/>
      <c r="D158" s="223" t="s">
        <v>151</v>
      </c>
      <c r="E158" s="224" t="s">
        <v>19</v>
      </c>
      <c r="F158" s="225" t="s">
        <v>875</v>
      </c>
      <c r="G158" s="222"/>
      <c r="H158" s="226">
        <v>9.2590000000000003</v>
      </c>
      <c r="I158" s="227"/>
      <c r="J158" s="222"/>
      <c r="K158" s="222"/>
      <c r="L158" s="228"/>
      <c r="M158" s="229"/>
      <c r="N158" s="230"/>
      <c r="O158" s="230"/>
      <c r="P158" s="230"/>
      <c r="Q158" s="230"/>
      <c r="R158" s="230"/>
      <c r="S158" s="230"/>
      <c r="T158" s="231"/>
      <c r="U158" s="13"/>
      <c r="V158" s="13"/>
      <c r="W158" s="13"/>
      <c r="X158" s="13"/>
      <c r="Y158" s="13"/>
      <c r="Z158" s="13"/>
      <c r="AA158" s="13"/>
      <c r="AB158" s="13"/>
      <c r="AC158" s="13"/>
      <c r="AD158" s="13"/>
      <c r="AE158" s="13"/>
      <c r="AT158" s="232" t="s">
        <v>151</v>
      </c>
      <c r="AU158" s="232" t="s">
        <v>79</v>
      </c>
      <c r="AV158" s="13" t="s">
        <v>79</v>
      </c>
      <c r="AW158" s="13" t="s">
        <v>31</v>
      </c>
      <c r="AX158" s="13" t="s">
        <v>69</v>
      </c>
      <c r="AY158" s="232" t="s">
        <v>140</v>
      </c>
    </row>
    <row r="159" s="2" customFormat="1" ht="37.8" customHeight="1">
      <c r="A159" s="37"/>
      <c r="B159" s="38"/>
      <c r="C159" s="203" t="s">
        <v>7</v>
      </c>
      <c r="D159" s="203" t="s">
        <v>142</v>
      </c>
      <c r="E159" s="204" t="s">
        <v>876</v>
      </c>
      <c r="F159" s="205" t="s">
        <v>877</v>
      </c>
      <c r="G159" s="206" t="s">
        <v>155</v>
      </c>
      <c r="H159" s="207">
        <v>17.402000000000001</v>
      </c>
      <c r="I159" s="208"/>
      <c r="J159" s="209">
        <f>ROUND(I159*H159,2)</f>
        <v>0</v>
      </c>
      <c r="K159" s="205" t="s">
        <v>146</v>
      </c>
      <c r="L159" s="43"/>
      <c r="M159" s="210" t="s">
        <v>19</v>
      </c>
      <c r="N159" s="211" t="s">
        <v>40</v>
      </c>
      <c r="O159" s="83"/>
      <c r="P159" s="212">
        <f>O159*H159</f>
        <v>0</v>
      </c>
      <c r="Q159" s="212">
        <v>0</v>
      </c>
      <c r="R159" s="212">
        <f>Q159*H159</f>
        <v>0</v>
      </c>
      <c r="S159" s="212">
        <v>0.068000000000000005</v>
      </c>
      <c r="T159" s="213">
        <f>S159*H159</f>
        <v>1.1833360000000002</v>
      </c>
      <c r="U159" s="37"/>
      <c r="V159" s="37"/>
      <c r="W159" s="37"/>
      <c r="X159" s="37"/>
      <c r="Y159" s="37"/>
      <c r="Z159" s="37"/>
      <c r="AA159" s="37"/>
      <c r="AB159" s="37"/>
      <c r="AC159" s="37"/>
      <c r="AD159" s="37"/>
      <c r="AE159" s="37"/>
      <c r="AR159" s="214" t="s">
        <v>147</v>
      </c>
      <c r="AT159" s="214" t="s">
        <v>142</v>
      </c>
      <c r="AU159" s="214" t="s">
        <v>79</v>
      </c>
      <c r="AY159" s="16" t="s">
        <v>140</v>
      </c>
      <c r="BE159" s="215">
        <f>IF(N159="základní",J159,0)</f>
        <v>0</v>
      </c>
      <c r="BF159" s="215">
        <f>IF(N159="snížená",J159,0)</f>
        <v>0</v>
      </c>
      <c r="BG159" s="215">
        <f>IF(N159="zákl. přenesená",J159,0)</f>
        <v>0</v>
      </c>
      <c r="BH159" s="215">
        <f>IF(N159="sníž. přenesená",J159,0)</f>
        <v>0</v>
      </c>
      <c r="BI159" s="215">
        <f>IF(N159="nulová",J159,0)</f>
        <v>0</v>
      </c>
      <c r="BJ159" s="16" t="s">
        <v>77</v>
      </c>
      <c r="BK159" s="215">
        <f>ROUND(I159*H159,2)</f>
        <v>0</v>
      </c>
      <c r="BL159" s="16" t="s">
        <v>147</v>
      </c>
      <c r="BM159" s="214" t="s">
        <v>878</v>
      </c>
    </row>
    <row r="160" s="2" customFormat="1">
      <c r="A160" s="37"/>
      <c r="B160" s="38"/>
      <c r="C160" s="39"/>
      <c r="D160" s="216" t="s">
        <v>149</v>
      </c>
      <c r="E160" s="39"/>
      <c r="F160" s="217" t="s">
        <v>879</v>
      </c>
      <c r="G160" s="39"/>
      <c r="H160" s="39"/>
      <c r="I160" s="218"/>
      <c r="J160" s="39"/>
      <c r="K160" s="39"/>
      <c r="L160" s="43"/>
      <c r="M160" s="219"/>
      <c r="N160" s="220"/>
      <c r="O160" s="83"/>
      <c r="P160" s="83"/>
      <c r="Q160" s="83"/>
      <c r="R160" s="83"/>
      <c r="S160" s="83"/>
      <c r="T160" s="84"/>
      <c r="U160" s="37"/>
      <c r="V160" s="37"/>
      <c r="W160" s="37"/>
      <c r="X160" s="37"/>
      <c r="Y160" s="37"/>
      <c r="Z160" s="37"/>
      <c r="AA160" s="37"/>
      <c r="AB160" s="37"/>
      <c r="AC160" s="37"/>
      <c r="AD160" s="37"/>
      <c r="AE160" s="37"/>
      <c r="AT160" s="16" t="s">
        <v>149</v>
      </c>
      <c r="AU160" s="16" t="s">
        <v>79</v>
      </c>
    </row>
    <row r="161" s="13" customFormat="1">
      <c r="A161" s="13"/>
      <c r="B161" s="221"/>
      <c r="C161" s="222"/>
      <c r="D161" s="223" t="s">
        <v>151</v>
      </c>
      <c r="E161" s="224" t="s">
        <v>19</v>
      </c>
      <c r="F161" s="225" t="s">
        <v>880</v>
      </c>
      <c r="G161" s="222"/>
      <c r="H161" s="226">
        <v>17.402000000000001</v>
      </c>
      <c r="I161" s="227"/>
      <c r="J161" s="222"/>
      <c r="K161" s="222"/>
      <c r="L161" s="228"/>
      <c r="M161" s="229"/>
      <c r="N161" s="230"/>
      <c r="O161" s="230"/>
      <c r="P161" s="230"/>
      <c r="Q161" s="230"/>
      <c r="R161" s="230"/>
      <c r="S161" s="230"/>
      <c r="T161" s="231"/>
      <c r="U161" s="13"/>
      <c r="V161" s="13"/>
      <c r="W161" s="13"/>
      <c r="X161" s="13"/>
      <c r="Y161" s="13"/>
      <c r="Z161" s="13"/>
      <c r="AA161" s="13"/>
      <c r="AB161" s="13"/>
      <c r="AC161" s="13"/>
      <c r="AD161" s="13"/>
      <c r="AE161" s="13"/>
      <c r="AT161" s="232" t="s">
        <v>151</v>
      </c>
      <c r="AU161" s="232" t="s">
        <v>79</v>
      </c>
      <c r="AV161" s="13" t="s">
        <v>79</v>
      </c>
      <c r="AW161" s="13" t="s">
        <v>31</v>
      </c>
      <c r="AX161" s="13" t="s">
        <v>69</v>
      </c>
      <c r="AY161" s="232" t="s">
        <v>140</v>
      </c>
    </row>
    <row r="162" s="2" customFormat="1" ht="16.5" customHeight="1">
      <c r="A162" s="37"/>
      <c r="B162" s="38"/>
      <c r="C162" s="203" t="s">
        <v>297</v>
      </c>
      <c r="D162" s="203" t="s">
        <v>142</v>
      </c>
      <c r="E162" s="204" t="s">
        <v>881</v>
      </c>
      <c r="F162" s="205" t="s">
        <v>882</v>
      </c>
      <c r="G162" s="206" t="s">
        <v>423</v>
      </c>
      <c r="H162" s="207">
        <v>2</v>
      </c>
      <c r="I162" s="208"/>
      <c r="J162" s="209">
        <f>ROUND(I162*H162,2)</f>
        <v>0</v>
      </c>
      <c r="K162" s="205" t="s">
        <v>146</v>
      </c>
      <c r="L162" s="43"/>
      <c r="M162" s="210" t="s">
        <v>19</v>
      </c>
      <c r="N162" s="211" t="s">
        <v>40</v>
      </c>
      <c r="O162" s="83"/>
      <c r="P162" s="212">
        <f>O162*H162</f>
        <v>0</v>
      </c>
      <c r="Q162" s="212">
        <v>0</v>
      </c>
      <c r="R162" s="212">
        <f>Q162*H162</f>
        <v>0</v>
      </c>
      <c r="S162" s="212">
        <v>0.034200000000000001</v>
      </c>
      <c r="T162" s="213">
        <f>S162*H162</f>
        <v>0.068400000000000002</v>
      </c>
      <c r="U162" s="37"/>
      <c r="V162" s="37"/>
      <c r="W162" s="37"/>
      <c r="X162" s="37"/>
      <c r="Y162" s="37"/>
      <c r="Z162" s="37"/>
      <c r="AA162" s="37"/>
      <c r="AB162" s="37"/>
      <c r="AC162" s="37"/>
      <c r="AD162" s="37"/>
      <c r="AE162" s="37"/>
      <c r="AR162" s="214" t="s">
        <v>236</v>
      </c>
      <c r="AT162" s="214" t="s">
        <v>142</v>
      </c>
      <c r="AU162" s="214" t="s">
        <v>79</v>
      </c>
      <c r="AY162" s="16" t="s">
        <v>140</v>
      </c>
      <c r="BE162" s="215">
        <f>IF(N162="základní",J162,0)</f>
        <v>0</v>
      </c>
      <c r="BF162" s="215">
        <f>IF(N162="snížená",J162,0)</f>
        <v>0</v>
      </c>
      <c r="BG162" s="215">
        <f>IF(N162="zákl. přenesená",J162,0)</f>
        <v>0</v>
      </c>
      <c r="BH162" s="215">
        <f>IF(N162="sníž. přenesená",J162,0)</f>
        <v>0</v>
      </c>
      <c r="BI162" s="215">
        <f>IF(N162="nulová",J162,0)</f>
        <v>0</v>
      </c>
      <c r="BJ162" s="16" t="s">
        <v>77</v>
      </c>
      <c r="BK162" s="215">
        <f>ROUND(I162*H162,2)</f>
        <v>0</v>
      </c>
      <c r="BL162" s="16" t="s">
        <v>236</v>
      </c>
      <c r="BM162" s="214" t="s">
        <v>883</v>
      </c>
    </row>
    <row r="163" s="2" customFormat="1">
      <c r="A163" s="37"/>
      <c r="B163" s="38"/>
      <c r="C163" s="39"/>
      <c r="D163" s="216" t="s">
        <v>149</v>
      </c>
      <c r="E163" s="39"/>
      <c r="F163" s="217" t="s">
        <v>884</v>
      </c>
      <c r="G163" s="39"/>
      <c r="H163" s="39"/>
      <c r="I163" s="218"/>
      <c r="J163" s="39"/>
      <c r="K163" s="39"/>
      <c r="L163" s="43"/>
      <c r="M163" s="219"/>
      <c r="N163" s="220"/>
      <c r="O163" s="83"/>
      <c r="P163" s="83"/>
      <c r="Q163" s="83"/>
      <c r="R163" s="83"/>
      <c r="S163" s="83"/>
      <c r="T163" s="84"/>
      <c r="U163" s="37"/>
      <c r="V163" s="37"/>
      <c r="W163" s="37"/>
      <c r="X163" s="37"/>
      <c r="Y163" s="37"/>
      <c r="Z163" s="37"/>
      <c r="AA163" s="37"/>
      <c r="AB163" s="37"/>
      <c r="AC163" s="37"/>
      <c r="AD163" s="37"/>
      <c r="AE163" s="37"/>
      <c r="AT163" s="16" t="s">
        <v>149</v>
      </c>
      <c r="AU163" s="16" t="s">
        <v>79</v>
      </c>
    </row>
    <row r="164" s="13" customFormat="1">
      <c r="A164" s="13"/>
      <c r="B164" s="221"/>
      <c r="C164" s="222"/>
      <c r="D164" s="223" t="s">
        <v>151</v>
      </c>
      <c r="E164" s="224" t="s">
        <v>19</v>
      </c>
      <c r="F164" s="225" t="s">
        <v>557</v>
      </c>
      <c r="G164" s="222"/>
      <c r="H164" s="226">
        <v>2</v>
      </c>
      <c r="I164" s="227"/>
      <c r="J164" s="222"/>
      <c r="K164" s="222"/>
      <c r="L164" s="228"/>
      <c r="M164" s="229"/>
      <c r="N164" s="230"/>
      <c r="O164" s="230"/>
      <c r="P164" s="230"/>
      <c r="Q164" s="230"/>
      <c r="R164" s="230"/>
      <c r="S164" s="230"/>
      <c r="T164" s="231"/>
      <c r="U164" s="13"/>
      <c r="V164" s="13"/>
      <c r="W164" s="13"/>
      <c r="X164" s="13"/>
      <c r="Y164" s="13"/>
      <c r="Z164" s="13"/>
      <c r="AA164" s="13"/>
      <c r="AB164" s="13"/>
      <c r="AC164" s="13"/>
      <c r="AD164" s="13"/>
      <c r="AE164" s="13"/>
      <c r="AT164" s="232" t="s">
        <v>151</v>
      </c>
      <c r="AU164" s="232" t="s">
        <v>79</v>
      </c>
      <c r="AV164" s="13" t="s">
        <v>79</v>
      </c>
      <c r="AW164" s="13" t="s">
        <v>31</v>
      </c>
      <c r="AX164" s="13" t="s">
        <v>69</v>
      </c>
      <c r="AY164" s="232" t="s">
        <v>140</v>
      </c>
    </row>
    <row r="165" s="2" customFormat="1" ht="24.15" customHeight="1">
      <c r="A165" s="37"/>
      <c r="B165" s="38"/>
      <c r="C165" s="203" t="s">
        <v>308</v>
      </c>
      <c r="D165" s="203" t="s">
        <v>142</v>
      </c>
      <c r="E165" s="204" t="s">
        <v>885</v>
      </c>
      <c r="F165" s="205" t="s">
        <v>886</v>
      </c>
      <c r="G165" s="206" t="s">
        <v>423</v>
      </c>
      <c r="H165" s="207">
        <v>2</v>
      </c>
      <c r="I165" s="208"/>
      <c r="J165" s="209">
        <f>ROUND(I165*H165,2)</f>
        <v>0</v>
      </c>
      <c r="K165" s="205" t="s">
        <v>146</v>
      </c>
      <c r="L165" s="43"/>
      <c r="M165" s="210" t="s">
        <v>19</v>
      </c>
      <c r="N165" s="211" t="s">
        <v>40</v>
      </c>
      <c r="O165" s="83"/>
      <c r="P165" s="212">
        <f>O165*H165</f>
        <v>0</v>
      </c>
      <c r="Q165" s="212">
        <v>0</v>
      </c>
      <c r="R165" s="212">
        <f>Q165*H165</f>
        <v>0</v>
      </c>
      <c r="S165" s="212">
        <v>0.01107</v>
      </c>
      <c r="T165" s="213">
        <f>S165*H165</f>
        <v>0.02214</v>
      </c>
      <c r="U165" s="37"/>
      <c r="V165" s="37"/>
      <c r="W165" s="37"/>
      <c r="X165" s="37"/>
      <c r="Y165" s="37"/>
      <c r="Z165" s="37"/>
      <c r="AA165" s="37"/>
      <c r="AB165" s="37"/>
      <c r="AC165" s="37"/>
      <c r="AD165" s="37"/>
      <c r="AE165" s="37"/>
      <c r="AR165" s="214" t="s">
        <v>236</v>
      </c>
      <c r="AT165" s="214" t="s">
        <v>142</v>
      </c>
      <c r="AU165" s="214" t="s">
        <v>79</v>
      </c>
      <c r="AY165" s="16" t="s">
        <v>140</v>
      </c>
      <c r="BE165" s="215">
        <f>IF(N165="základní",J165,0)</f>
        <v>0</v>
      </c>
      <c r="BF165" s="215">
        <f>IF(N165="snížená",J165,0)</f>
        <v>0</v>
      </c>
      <c r="BG165" s="215">
        <f>IF(N165="zákl. přenesená",J165,0)</f>
        <v>0</v>
      </c>
      <c r="BH165" s="215">
        <f>IF(N165="sníž. přenesená",J165,0)</f>
        <v>0</v>
      </c>
      <c r="BI165" s="215">
        <f>IF(N165="nulová",J165,0)</f>
        <v>0</v>
      </c>
      <c r="BJ165" s="16" t="s">
        <v>77</v>
      </c>
      <c r="BK165" s="215">
        <f>ROUND(I165*H165,2)</f>
        <v>0</v>
      </c>
      <c r="BL165" s="16" t="s">
        <v>236</v>
      </c>
      <c r="BM165" s="214" t="s">
        <v>887</v>
      </c>
    </row>
    <row r="166" s="2" customFormat="1">
      <c r="A166" s="37"/>
      <c r="B166" s="38"/>
      <c r="C166" s="39"/>
      <c r="D166" s="216" t="s">
        <v>149</v>
      </c>
      <c r="E166" s="39"/>
      <c r="F166" s="217" t="s">
        <v>888</v>
      </c>
      <c r="G166" s="39"/>
      <c r="H166" s="39"/>
      <c r="I166" s="218"/>
      <c r="J166" s="39"/>
      <c r="K166" s="39"/>
      <c r="L166" s="43"/>
      <c r="M166" s="219"/>
      <c r="N166" s="220"/>
      <c r="O166" s="83"/>
      <c r="P166" s="83"/>
      <c r="Q166" s="83"/>
      <c r="R166" s="83"/>
      <c r="S166" s="83"/>
      <c r="T166" s="84"/>
      <c r="U166" s="37"/>
      <c r="V166" s="37"/>
      <c r="W166" s="37"/>
      <c r="X166" s="37"/>
      <c r="Y166" s="37"/>
      <c r="Z166" s="37"/>
      <c r="AA166" s="37"/>
      <c r="AB166" s="37"/>
      <c r="AC166" s="37"/>
      <c r="AD166" s="37"/>
      <c r="AE166" s="37"/>
      <c r="AT166" s="16" t="s">
        <v>149</v>
      </c>
      <c r="AU166" s="16" t="s">
        <v>79</v>
      </c>
    </row>
    <row r="167" s="13" customFormat="1">
      <c r="A167" s="13"/>
      <c r="B167" s="221"/>
      <c r="C167" s="222"/>
      <c r="D167" s="223" t="s">
        <v>151</v>
      </c>
      <c r="E167" s="224" t="s">
        <v>19</v>
      </c>
      <c r="F167" s="225" t="s">
        <v>557</v>
      </c>
      <c r="G167" s="222"/>
      <c r="H167" s="226">
        <v>2</v>
      </c>
      <c r="I167" s="227"/>
      <c r="J167" s="222"/>
      <c r="K167" s="222"/>
      <c r="L167" s="228"/>
      <c r="M167" s="229"/>
      <c r="N167" s="230"/>
      <c r="O167" s="230"/>
      <c r="P167" s="230"/>
      <c r="Q167" s="230"/>
      <c r="R167" s="230"/>
      <c r="S167" s="230"/>
      <c r="T167" s="231"/>
      <c r="U167" s="13"/>
      <c r="V167" s="13"/>
      <c r="W167" s="13"/>
      <c r="X167" s="13"/>
      <c r="Y167" s="13"/>
      <c r="Z167" s="13"/>
      <c r="AA167" s="13"/>
      <c r="AB167" s="13"/>
      <c r="AC167" s="13"/>
      <c r="AD167" s="13"/>
      <c r="AE167" s="13"/>
      <c r="AT167" s="232" t="s">
        <v>151</v>
      </c>
      <c r="AU167" s="232" t="s">
        <v>79</v>
      </c>
      <c r="AV167" s="13" t="s">
        <v>79</v>
      </c>
      <c r="AW167" s="13" t="s">
        <v>31</v>
      </c>
      <c r="AX167" s="13" t="s">
        <v>69</v>
      </c>
      <c r="AY167" s="232" t="s">
        <v>140</v>
      </c>
    </row>
    <row r="168" s="2" customFormat="1" ht="21.75" customHeight="1">
      <c r="A168" s="37"/>
      <c r="B168" s="38"/>
      <c r="C168" s="203" t="s">
        <v>314</v>
      </c>
      <c r="D168" s="203" t="s">
        <v>142</v>
      </c>
      <c r="E168" s="204" t="s">
        <v>889</v>
      </c>
      <c r="F168" s="205" t="s">
        <v>890</v>
      </c>
      <c r="G168" s="206" t="s">
        <v>423</v>
      </c>
      <c r="H168" s="207">
        <v>2</v>
      </c>
      <c r="I168" s="208"/>
      <c r="J168" s="209">
        <f>ROUND(I168*H168,2)</f>
        <v>0</v>
      </c>
      <c r="K168" s="205" t="s">
        <v>146</v>
      </c>
      <c r="L168" s="43"/>
      <c r="M168" s="210" t="s">
        <v>19</v>
      </c>
      <c r="N168" s="211" t="s">
        <v>40</v>
      </c>
      <c r="O168" s="83"/>
      <c r="P168" s="212">
        <f>O168*H168</f>
        <v>0</v>
      </c>
      <c r="Q168" s="212">
        <v>0</v>
      </c>
      <c r="R168" s="212">
        <f>Q168*H168</f>
        <v>0</v>
      </c>
      <c r="S168" s="212">
        <v>0.019460000000000002</v>
      </c>
      <c r="T168" s="213">
        <f>S168*H168</f>
        <v>0.038920000000000003</v>
      </c>
      <c r="U168" s="37"/>
      <c r="V168" s="37"/>
      <c r="W168" s="37"/>
      <c r="X168" s="37"/>
      <c r="Y168" s="37"/>
      <c r="Z168" s="37"/>
      <c r="AA168" s="37"/>
      <c r="AB168" s="37"/>
      <c r="AC168" s="37"/>
      <c r="AD168" s="37"/>
      <c r="AE168" s="37"/>
      <c r="AR168" s="214" t="s">
        <v>236</v>
      </c>
      <c r="AT168" s="214" t="s">
        <v>142</v>
      </c>
      <c r="AU168" s="214" t="s">
        <v>79</v>
      </c>
      <c r="AY168" s="16" t="s">
        <v>140</v>
      </c>
      <c r="BE168" s="215">
        <f>IF(N168="základní",J168,0)</f>
        <v>0</v>
      </c>
      <c r="BF168" s="215">
        <f>IF(N168="snížená",J168,0)</f>
        <v>0</v>
      </c>
      <c r="BG168" s="215">
        <f>IF(N168="zákl. přenesená",J168,0)</f>
        <v>0</v>
      </c>
      <c r="BH168" s="215">
        <f>IF(N168="sníž. přenesená",J168,0)</f>
        <v>0</v>
      </c>
      <c r="BI168" s="215">
        <f>IF(N168="nulová",J168,0)</f>
        <v>0</v>
      </c>
      <c r="BJ168" s="16" t="s">
        <v>77</v>
      </c>
      <c r="BK168" s="215">
        <f>ROUND(I168*H168,2)</f>
        <v>0</v>
      </c>
      <c r="BL168" s="16" t="s">
        <v>236</v>
      </c>
      <c r="BM168" s="214" t="s">
        <v>891</v>
      </c>
    </row>
    <row r="169" s="2" customFormat="1">
      <c r="A169" s="37"/>
      <c r="B169" s="38"/>
      <c r="C169" s="39"/>
      <c r="D169" s="216" t="s">
        <v>149</v>
      </c>
      <c r="E169" s="39"/>
      <c r="F169" s="217" t="s">
        <v>892</v>
      </c>
      <c r="G169" s="39"/>
      <c r="H169" s="39"/>
      <c r="I169" s="218"/>
      <c r="J169" s="39"/>
      <c r="K169" s="39"/>
      <c r="L169" s="43"/>
      <c r="M169" s="219"/>
      <c r="N169" s="220"/>
      <c r="O169" s="83"/>
      <c r="P169" s="83"/>
      <c r="Q169" s="83"/>
      <c r="R169" s="83"/>
      <c r="S169" s="83"/>
      <c r="T169" s="84"/>
      <c r="U169" s="37"/>
      <c r="V169" s="37"/>
      <c r="W169" s="37"/>
      <c r="X169" s="37"/>
      <c r="Y169" s="37"/>
      <c r="Z169" s="37"/>
      <c r="AA169" s="37"/>
      <c r="AB169" s="37"/>
      <c r="AC169" s="37"/>
      <c r="AD169" s="37"/>
      <c r="AE169" s="37"/>
      <c r="AT169" s="16" t="s">
        <v>149</v>
      </c>
      <c r="AU169" s="16" t="s">
        <v>79</v>
      </c>
    </row>
    <row r="170" s="13" customFormat="1">
      <c r="A170" s="13"/>
      <c r="B170" s="221"/>
      <c r="C170" s="222"/>
      <c r="D170" s="223" t="s">
        <v>151</v>
      </c>
      <c r="E170" s="224" t="s">
        <v>19</v>
      </c>
      <c r="F170" s="225" t="s">
        <v>557</v>
      </c>
      <c r="G170" s="222"/>
      <c r="H170" s="226">
        <v>2</v>
      </c>
      <c r="I170" s="227"/>
      <c r="J170" s="222"/>
      <c r="K170" s="222"/>
      <c r="L170" s="228"/>
      <c r="M170" s="229"/>
      <c r="N170" s="230"/>
      <c r="O170" s="230"/>
      <c r="P170" s="230"/>
      <c r="Q170" s="230"/>
      <c r="R170" s="230"/>
      <c r="S170" s="230"/>
      <c r="T170" s="231"/>
      <c r="U170" s="13"/>
      <c r="V170" s="13"/>
      <c r="W170" s="13"/>
      <c r="X170" s="13"/>
      <c r="Y170" s="13"/>
      <c r="Z170" s="13"/>
      <c r="AA170" s="13"/>
      <c r="AB170" s="13"/>
      <c r="AC170" s="13"/>
      <c r="AD170" s="13"/>
      <c r="AE170" s="13"/>
      <c r="AT170" s="232" t="s">
        <v>151</v>
      </c>
      <c r="AU170" s="232" t="s">
        <v>79</v>
      </c>
      <c r="AV170" s="13" t="s">
        <v>79</v>
      </c>
      <c r="AW170" s="13" t="s">
        <v>31</v>
      </c>
      <c r="AX170" s="13" t="s">
        <v>69</v>
      </c>
      <c r="AY170" s="232" t="s">
        <v>140</v>
      </c>
    </row>
    <row r="171" s="2" customFormat="1" ht="24.15" customHeight="1">
      <c r="A171" s="37"/>
      <c r="B171" s="38"/>
      <c r="C171" s="203" t="s">
        <v>319</v>
      </c>
      <c r="D171" s="203" t="s">
        <v>142</v>
      </c>
      <c r="E171" s="204" t="s">
        <v>893</v>
      </c>
      <c r="F171" s="205" t="s">
        <v>894</v>
      </c>
      <c r="G171" s="206" t="s">
        <v>423</v>
      </c>
      <c r="H171" s="207">
        <v>2</v>
      </c>
      <c r="I171" s="208"/>
      <c r="J171" s="209">
        <f>ROUND(I171*H171,2)</f>
        <v>0</v>
      </c>
      <c r="K171" s="205" t="s">
        <v>146</v>
      </c>
      <c r="L171" s="43"/>
      <c r="M171" s="210" t="s">
        <v>19</v>
      </c>
      <c r="N171" s="211" t="s">
        <v>40</v>
      </c>
      <c r="O171" s="83"/>
      <c r="P171" s="212">
        <f>O171*H171</f>
        <v>0</v>
      </c>
      <c r="Q171" s="212">
        <v>0</v>
      </c>
      <c r="R171" s="212">
        <f>Q171*H171</f>
        <v>0</v>
      </c>
      <c r="S171" s="212">
        <v>0.024500000000000001</v>
      </c>
      <c r="T171" s="213">
        <f>S171*H171</f>
        <v>0.049000000000000002</v>
      </c>
      <c r="U171" s="37"/>
      <c r="V171" s="37"/>
      <c r="W171" s="37"/>
      <c r="X171" s="37"/>
      <c r="Y171" s="37"/>
      <c r="Z171" s="37"/>
      <c r="AA171" s="37"/>
      <c r="AB171" s="37"/>
      <c r="AC171" s="37"/>
      <c r="AD171" s="37"/>
      <c r="AE171" s="37"/>
      <c r="AR171" s="214" t="s">
        <v>236</v>
      </c>
      <c r="AT171" s="214" t="s">
        <v>142</v>
      </c>
      <c r="AU171" s="214" t="s">
        <v>79</v>
      </c>
      <c r="AY171" s="16" t="s">
        <v>140</v>
      </c>
      <c r="BE171" s="215">
        <f>IF(N171="základní",J171,0)</f>
        <v>0</v>
      </c>
      <c r="BF171" s="215">
        <f>IF(N171="snížená",J171,0)</f>
        <v>0</v>
      </c>
      <c r="BG171" s="215">
        <f>IF(N171="zákl. přenesená",J171,0)</f>
        <v>0</v>
      </c>
      <c r="BH171" s="215">
        <f>IF(N171="sníž. přenesená",J171,0)</f>
        <v>0</v>
      </c>
      <c r="BI171" s="215">
        <f>IF(N171="nulová",J171,0)</f>
        <v>0</v>
      </c>
      <c r="BJ171" s="16" t="s">
        <v>77</v>
      </c>
      <c r="BK171" s="215">
        <f>ROUND(I171*H171,2)</f>
        <v>0</v>
      </c>
      <c r="BL171" s="16" t="s">
        <v>236</v>
      </c>
      <c r="BM171" s="214" t="s">
        <v>895</v>
      </c>
    </row>
    <row r="172" s="2" customFormat="1">
      <c r="A172" s="37"/>
      <c r="B172" s="38"/>
      <c r="C172" s="39"/>
      <c r="D172" s="216" t="s">
        <v>149</v>
      </c>
      <c r="E172" s="39"/>
      <c r="F172" s="217" t="s">
        <v>896</v>
      </c>
      <c r="G172" s="39"/>
      <c r="H172" s="39"/>
      <c r="I172" s="218"/>
      <c r="J172" s="39"/>
      <c r="K172" s="39"/>
      <c r="L172" s="43"/>
      <c r="M172" s="219"/>
      <c r="N172" s="220"/>
      <c r="O172" s="83"/>
      <c r="P172" s="83"/>
      <c r="Q172" s="83"/>
      <c r="R172" s="83"/>
      <c r="S172" s="83"/>
      <c r="T172" s="84"/>
      <c r="U172" s="37"/>
      <c r="V172" s="37"/>
      <c r="W172" s="37"/>
      <c r="X172" s="37"/>
      <c r="Y172" s="37"/>
      <c r="Z172" s="37"/>
      <c r="AA172" s="37"/>
      <c r="AB172" s="37"/>
      <c r="AC172" s="37"/>
      <c r="AD172" s="37"/>
      <c r="AE172" s="37"/>
      <c r="AT172" s="16" t="s">
        <v>149</v>
      </c>
      <c r="AU172" s="16" t="s">
        <v>79</v>
      </c>
    </row>
    <row r="173" s="13" customFormat="1">
      <c r="A173" s="13"/>
      <c r="B173" s="221"/>
      <c r="C173" s="222"/>
      <c r="D173" s="223" t="s">
        <v>151</v>
      </c>
      <c r="E173" s="224" t="s">
        <v>19</v>
      </c>
      <c r="F173" s="225" t="s">
        <v>557</v>
      </c>
      <c r="G173" s="222"/>
      <c r="H173" s="226">
        <v>2</v>
      </c>
      <c r="I173" s="227"/>
      <c r="J173" s="222"/>
      <c r="K173" s="222"/>
      <c r="L173" s="228"/>
      <c r="M173" s="229"/>
      <c r="N173" s="230"/>
      <c r="O173" s="230"/>
      <c r="P173" s="230"/>
      <c r="Q173" s="230"/>
      <c r="R173" s="230"/>
      <c r="S173" s="230"/>
      <c r="T173" s="231"/>
      <c r="U173" s="13"/>
      <c r="V173" s="13"/>
      <c r="W173" s="13"/>
      <c r="X173" s="13"/>
      <c r="Y173" s="13"/>
      <c r="Z173" s="13"/>
      <c r="AA173" s="13"/>
      <c r="AB173" s="13"/>
      <c r="AC173" s="13"/>
      <c r="AD173" s="13"/>
      <c r="AE173" s="13"/>
      <c r="AT173" s="232" t="s">
        <v>151</v>
      </c>
      <c r="AU173" s="232" t="s">
        <v>79</v>
      </c>
      <c r="AV173" s="13" t="s">
        <v>79</v>
      </c>
      <c r="AW173" s="13" t="s">
        <v>31</v>
      </c>
      <c r="AX173" s="13" t="s">
        <v>69</v>
      </c>
      <c r="AY173" s="232" t="s">
        <v>140</v>
      </c>
    </row>
    <row r="174" s="2" customFormat="1" ht="16.5" customHeight="1">
      <c r="A174" s="37"/>
      <c r="B174" s="38"/>
      <c r="C174" s="203" t="s">
        <v>324</v>
      </c>
      <c r="D174" s="203" t="s">
        <v>142</v>
      </c>
      <c r="E174" s="204" t="s">
        <v>897</v>
      </c>
      <c r="F174" s="205" t="s">
        <v>898</v>
      </c>
      <c r="G174" s="206" t="s">
        <v>423</v>
      </c>
      <c r="H174" s="207">
        <v>2</v>
      </c>
      <c r="I174" s="208"/>
      <c r="J174" s="209">
        <f>ROUND(I174*H174,2)</f>
        <v>0</v>
      </c>
      <c r="K174" s="205" t="s">
        <v>146</v>
      </c>
      <c r="L174" s="43"/>
      <c r="M174" s="210" t="s">
        <v>19</v>
      </c>
      <c r="N174" s="211" t="s">
        <v>40</v>
      </c>
      <c r="O174" s="83"/>
      <c r="P174" s="212">
        <f>O174*H174</f>
        <v>0</v>
      </c>
      <c r="Q174" s="212">
        <v>0</v>
      </c>
      <c r="R174" s="212">
        <f>Q174*H174</f>
        <v>0</v>
      </c>
      <c r="S174" s="212">
        <v>0.00048999999999999998</v>
      </c>
      <c r="T174" s="213">
        <f>S174*H174</f>
        <v>0.00097999999999999997</v>
      </c>
      <c r="U174" s="37"/>
      <c r="V174" s="37"/>
      <c r="W174" s="37"/>
      <c r="X174" s="37"/>
      <c r="Y174" s="37"/>
      <c r="Z174" s="37"/>
      <c r="AA174" s="37"/>
      <c r="AB174" s="37"/>
      <c r="AC174" s="37"/>
      <c r="AD174" s="37"/>
      <c r="AE174" s="37"/>
      <c r="AR174" s="214" t="s">
        <v>236</v>
      </c>
      <c r="AT174" s="214" t="s">
        <v>142</v>
      </c>
      <c r="AU174" s="214" t="s">
        <v>79</v>
      </c>
      <c r="AY174" s="16" t="s">
        <v>140</v>
      </c>
      <c r="BE174" s="215">
        <f>IF(N174="základní",J174,0)</f>
        <v>0</v>
      </c>
      <c r="BF174" s="215">
        <f>IF(N174="snížená",J174,0)</f>
        <v>0</v>
      </c>
      <c r="BG174" s="215">
        <f>IF(N174="zákl. přenesená",J174,0)</f>
        <v>0</v>
      </c>
      <c r="BH174" s="215">
        <f>IF(N174="sníž. přenesená",J174,0)</f>
        <v>0</v>
      </c>
      <c r="BI174" s="215">
        <f>IF(N174="nulová",J174,0)</f>
        <v>0</v>
      </c>
      <c r="BJ174" s="16" t="s">
        <v>77</v>
      </c>
      <c r="BK174" s="215">
        <f>ROUND(I174*H174,2)</f>
        <v>0</v>
      </c>
      <c r="BL174" s="16" t="s">
        <v>236</v>
      </c>
      <c r="BM174" s="214" t="s">
        <v>899</v>
      </c>
    </row>
    <row r="175" s="2" customFormat="1">
      <c r="A175" s="37"/>
      <c r="B175" s="38"/>
      <c r="C175" s="39"/>
      <c r="D175" s="216" t="s">
        <v>149</v>
      </c>
      <c r="E175" s="39"/>
      <c r="F175" s="217" t="s">
        <v>900</v>
      </c>
      <c r="G175" s="39"/>
      <c r="H175" s="39"/>
      <c r="I175" s="218"/>
      <c r="J175" s="39"/>
      <c r="K175" s="39"/>
      <c r="L175" s="43"/>
      <c r="M175" s="219"/>
      <c r="N175" s="220"/>
      <c r="O175" s="83"/>
      <c r="P175" s="83"/>
      <c r="Q175" s="83"/>
      <c r="R175" s="83"/>
      <c r="S175" s="83"/>
      <c r="T175" s="84"/>
      <c r="U175" s="37"/>
      <c r="V175" s="37"/>
      <c r="W175" s="37"/>
      <c r="X175" s="37"/>
      <c r="Y175" s="37"/>
      <c r="Z175" s="37"/>
      <c r="AA175" s="37"/>
      <c r="AB175" s="37"/>
      <c r="AC175" s="37"/>
      <c r="AD175" s="37"/>
      <c r="AE175" s="37"/>
      <c r="AT175" s="16" t="s">
        <v>149</v>
      </c>
      <c r="AU175" s="16" t="s">
        <v>79</v>
      </c>
    </row>
    <row r="176" s="13" customFormat="1">
      <c r="A176" s="13"/>
      <c r="B176" s="221"/>
      <c r="C176" s="222"/>
      <c r="D176" s="223" t="s">
        <v>151</v>
      </c>
      <c r="E176" s="224" t="s">
        <v>19</v>
      </c>
      <c r="F176" s="225" t="s">
        <v>557</v>
      </c>
      <c r="G176" s="222"/>
      <c r="H176" s="226">
        <v>2</v>
      </c>
      <c r="I176" s="227"/>
      <c r="J176" s="222"/>
      <c r="K176" s="222"/>
      <c r="L176" s="228"/>
      <c r="M176" s="229"/>
      <c r="N176" s="230"/>
      <c r="O176" s="230"/>
      <c r="P176" s="230"/>
      <c r="Q176" s="230"/>
      <c r="R176" s="230"/>
      <c r="S176" s="230"/>
      <c r="T176" s="231"/>
      <c r="U176" s="13"/>
      <c r="V176" s="13"/>
      <c r="W176" s="13"/>
      <c r="X176" s="13"/>
      <c r="Y176" s="13"/>
      <c r="Z176" s="13"/>
      <c r="AA176" s="13"/>
      <c r="AB176" s="13"/>
      <c r="AC176" s="13"/>
      <c r="AD176" s="13"/>
      <c r="AE176" s="13"/>
      <c r="AT176" s="232" t="s">
        <v>151</v>
      </c>
      <c r="AU176" s="232" t="s">
        <v>79</v>
      </c>
      <c r="AV176" s="13" t="s">
        <v>79</v>
      </c>
      <c r="AW176" s="13" t="s">
        <v>31</v>
      </c>
      <c r="AX176" s="13" t="s">
        <v>69</v>
      </c>
      <c r="AY176" s="232" t="s">
        <v>140</v>
      </c>
    </row>
    <row r="177" s="2" customFormat="1" ht="16.5" customHeight="1">
      <c r="A177" s="37"/>
      <c r="B177" s="38"/>
      <c r="C177" s="203" t="s">
        <v>329</v>
      </c>
      <c r="D177" s="203" t="s">
        <v>142</v>
      </c>
      <c r="E177" s="204" t="s">
        <v>901</v>
      </c>
      <c r="F177" s="205" t="s">
        <v>902</v>
      </c>
      <c r="G177" s="206" t="s">
        <v>423</v>
      </c>
      <c r="H177" s="207">
        <v>2</v>
      </c>
      <c r="I177" s="208"/>
      <c r="J177" s="209">
        <f>ROUND(I177*H177,2)</f>
        <v>0</v>
      </c>
      <c r="K177" s="205" t="s">
        <v>146</v>
      </c>
      <c r="L177" s="43"/>
      <c r="M177" s="210" t="s">
        <v>19</v>
      </c>
      <c r="N177" s="211" t="s">
        <v>40</v>
      </c>
      <c r="O177" s="83"/>
      <c r="P177" s="212">
        <f>O177*H177</f>
        <v>0</v>
      </c>
      <c r="Q177" s="212">
        <v>0</v>
      </c>
      <c r="R177" s="212">
        <f>Q177*H177</f>
        <v>0</v>
      </c>
      <c r="S177" s="212">
        <v>0.00156</v>
      </c>
      <c r="T177" s="213">
        <f>S177*H177</f>
        <v>0.0031199999999999999</v>
      </c>
      <c r="U177" s="37"/>
      <c r="V177" s="37"/>
      <c r="W177" s="37"/>
      <c r="X177" s="37"/>
      <c r="Y177" s="37"/>
      <c r="Z177" s="37"/>
      <c r="AA177" s="37"/>
      <c r="AB177" s="37"/>
      <c r="AC177" s="37"/>
      <c r="AD177" s="37"/>
      <c r="AE177" s="37"/>
      <c r="AR177" s="214" t="s">
        <v>236</v>
      </c>
      <c r="AT177" s="214" t="s">
        <v>142</v>
      </c>
      <c r="AU177" s="214" t="s">
        <v>79</v>
      </c>
      <c r="AY177" s="16" t="s">
        <v>140</v>
      </c>
      <c r="BE177" s="215">
        <f>IF(N177="základní",J177,0)</f>
        <v>0</v>
      </c>
      <c r="BF177" s="215">
        <f>IF(N177="snížená",J177,0)</f>
        <v>0</v>
      </c>
      <c r="BG177" s="215">
        <f>IF(N177="zákl. přenesená",J177,0)</f>
        <v>0</v>
      </c>
      <c r="BH177" s="215">
        <f>IF(N177="sníž. přenesená",J177,0)</f>
        <v>0</v>
      </c>
      <c r="BI177" s="215">
        <f>IF(N177="nulová",J177,0)</f>
        <v>0</v>
      </c>
      <c r="BJ177" s="16" t="s">
        <v>77</v>
      </c>
      <c r="BK177" s="215">
        <f>ROUND(I177*H177,2)</f>
        <v>0</v>
      </c>
      <c r="BL177" s="16" t="s">
        <v>236</v>
      </c>
      <c r="BM177" s="214" t="s">
        <v>903</v>
      </c>
    </row>
    <row r="178" s="2" customFormat="1">
      <c r="A178" s="37"/>
      <c r="B178" s="38"/>
      <c r="C178" s="39"/>
      <c r="D178" s="216" t="s">
        <v>149</v>
      </c>
      <c r="E178" s="39"/>
      <c r="F178" s="217" t="s">
        <v>904</v>
      </c>
      <c r="G178" s="39"/>
      <c r="H178" s="39"/>
      <c r="I178" s="218"/>
      <c r="J178" s="39"/>
      <c r="K178" s="39"/>
      <c r="L178" s="43"/>
      <c r="M178" s="219"/>
      <c r="N178" s="220"/>
      <c r="O178" s="83"/>
      <c r="P178" s="83"/>
      <c r="Q178" s="83"/>
      <c r="R178" s="83"/>
      <c r="S178" s="83"/>
      <c r="T178" s="84"/>
      <c r="U178" s="37"/>
      <c r="V178" s="37"/>
      <c r="W178" s="37"/>
      <c r="X178" s="37"/>
      <c r="Y178" s="37"/>
      <c r="Z178" s="37"/>
      <c r="AA178" s="37"/>
      <c r="AB178" s="37"/>
      <c r="AC178" s="37"/>
      <c r="AD178" s="37"/>
      <c r="AE178" s="37"/>
      <c r="AT178" s="16" t="s">
        <v>149</v>
      </c>
      <c r="AU178" s="16" t="s">
        <v>79</v>
      </c>
    </row>
    <row r="179" s="13" customFormat="1">
      <c r="A179" s="13"/>
      <c r="B179" s="221"/>
      <c r="C179" s="222"/>
      <c r="D179" s="223" t="s">
        <v>151</v>
      </c>
      <c r="E179" s="224" t="s">
        <v>19</v>
      </c>
      <c r="F179" s="225" t="s">
        <v>557</v>
      </c>
      <c r="G179" s="222"/>
      <c r="H179" s="226">
        <v>2</v>
      </c>
      <c r="I179" s="227"/>
      <c r="J179" s="222"/>
      <c r="K179" s="222"/>
      <c r="L179" s="228"/>
      <c r="M179" s="229"/>
      <c r="N179" s="230"/>
      <c r="O179" s="230"/>
      <c r="P179" s="230"/>
      <c r="Q179" s="230"/>
      <c r="R179" s="230"/>
      <c r="S179" s="230"/>
      <c r="T179" s="231"/>
      <c r="U179" s="13"/>
      <c r="V179" s="13"/>
      <c r="W179" s="13"/>
      <c r="X179" s="13"/>
      <c r="Y179" s="13"/>
      <c r="Z179" s="13"/>
      <c r="AA179" s="13"/>
      <c r="AB179" s="13"/>
      <c r="AC179" s="13"/>
      <c r="AD179" s="13"/>
      <c r="AE179" s="13"/>
      <c r="AT179" s="232" t="s">
        <v>151</v>
      </c>
      <c r="AU179" s="232" t="s">
        <v>79</v>
      </c>
      <c r="AV179" s="13" t="s">
        <v>79</v>
      </c>
      <c r="AW179" s="13" t="s">
        <v>31</v>
      </c>
      <c r="AX179" s="13" t="s">
        <v>69</v>
      </c>
      <c r="AY179" s="232" t="s">
        <v>140</v>
      </c>
    </row>
    <row r="180" s="2" customFormat="1" ht="24.15" customHeight="1">
      <c r="A180" s="37"/>
      <c r="B180" s="38"/>
      <c r="C180" s="203" t="s">
        <v>335</v>
      </c>
      <c r="D180" s="203" t="s">
        <v>142</v>
      </c>
      <c r="E180" s="204" t="s">
        <v>905</v>
      </c>
      <c r="F180" s="205" t="s">
        <v>906</v>
      </c>
      <c r="G180" s="206" t="s">
        <v>423</v>
      </c>
      <c r="H180" s="207">
        <v>2</v>
      </c>
      <c r="I180" s="208"/>
      <c r="J180" s="209">
        <f>ROUND(I180*H180,2)</f>
        <v>0</v>
      </c>
      <c r="K180" s="205" t="s">
        <v>146</v>
      </c>
      <c r="L180" s="43"/>
      <c r="M180" s="210" t="s">
        <v>19</v>
      </c>
      <c r="N180" s="211" t="s">
        <v>40</v>
      </c>
      <c r="O180" s="83"/>
      <c r="P180" s="212">
        <f>O180*H180</f>
        <v>0</v>
      </c>
      <c r="Q180" s="212">
        <v>0</v>
      </c>
      <c r="R180" s="212">
        <f>Q180*H180</f>
        <v>0</v>
      </c>
      <c r="S180" s="212">
        <v>0.0022499999999999998</v>
      </c>
      <c r="T180" s="213">
        <f>S180*H180</f>
        <v>0.0044999999999999997</v>
      </c>
      <c r="U180" s="37"/>
      <c r="V180" s="37"/>
      <c r="W180" s="37"/>
      <c r="X180" s="37"/>
      <c r="Y180" s="37"/>
      <c r="Z180" s="37"/>
      <c r="AA180" s="37"/>
      <c r="AB180" s="37"/>
      <c r="AC180" s="37"/>
      <c r="AD180" s="37"/>
      <c r="AE180" s="37"/>
      <c r="AR180" s="214" t="s">
        <v>236</v>
      </c>
      <c r="AT180" s="214" t="s">
        <v>142</v>
      </c>
      <c r="AU180" s="214" t="s">
        <v>79</v>
      </c>
      <c r="AY180" s="16" t="s">
        <v>140</v>
      </c>
      <c r="BE180" s="215">
        <f>IF(N180="základní",J180,0)</f>
        <v>0</v>
      </c>
      <c r="BF180" s="215">
        <f>IF(N180="snížená",J180,0)</f>
        <v>0</v>
      </c>
      <c r="BG180" s="215">
        <f>IF(N180="zákl. přenesená",J180,0)</f>
        <v>0</v>
      </c>
      <c r="BH180" s="215">
        <f>IF(N180="sníž. přenesená",J180,0)</f>
        <v>0</v>
      </c>
      <c r="BI180" s="215">
        <f>IF(N180="nulová",J180,0)</f>
        <v>0</v>
      </c>
      <c r="BJ180" s="16" t="s">
        <v>77</v>
      </c>
      <c r="BK180" s="215">
        <f>ROUND(I180*H180,2)</f>
        <v>0</v>
      </c>
      <c r="BL180" s="16" t="s">
        <v>236</v>
      </c>
      <c r="BM180" s="214" t="s">
        <v>907</v>
      </c>
    </row>
    <row r="181" s="2" customFormat="1">
      <c r="A181" s="37"/>
      <c r="B181" s="38"/>
      <c r="C181" s="39"/>
      <c r="D181" s="216" t="s">
        <v>149</v>
      </c>
      <c r="E181" s="39"/>
      <c r="F181" s="217" t="s">
        <v>908</v>
      </c>
      <c r="G181" s="39"/>
      <c r="H181" s="39"/>
      <c r="I181" s="218"/>
      <c r="J181" s="39"/>
      <c r="K181" s="39"/>
      <c r="L181" s="43"/>
      <c r="M181" s="219"/>
      <c r="N181" s="220"/>
      <c r="O181" s="83"/>
      <c r="P181" s="83"/>
      <c r="Q181" s="83"/>
      <c r="R181" s="83"/>
      <c r="S181" s="83"/>
      <c r="T181" s="84"/>
      <c r="U181" s="37"/>
      <c r="V181" s="37"/>
      <c r="W181" s="37"/>
      <c r="X181" s="37"/>
      <c r="Y181" s="37"/>
      <c r="Z181" s="37"/>
      <c r="AA181" s="37"/>
      <c r="AB181" s="37"/>
      <c r="AC181" s="37"/>
      <c r="AD181" s="37"/>
      <c r="AE181" s="37"/>
      <c r="AT181" s="16" t="s">
        <v>149</v>
      </c>
      <c r="AU181" s="16" t="s">
        <v>79</v>
      </c>
    </row>
    <row r="182" s="13" customFormat="1">
      <c r="A182" s="13"/>
      <c r="B182" s="221"/>
      <c r="C182" s="222"/>
      <c r="D182" s="223" t="s">
        <v>151</v>
      </c>
      <c r="E182" s="224" t="s">
        <v>19</v>
      </c>
      <c r="F182" s="225" t="s">
        <v>557</v>
      </c>
      <c r="G182" s="222"/>
      <c r="H182" s="226">
        <v>2</v>
      </c>
      <c r="I182" s="227"/>
      <c r="J182" s="222"/>
      <c r="K182" s="222"/>
      <c r="L182" s="228"/>
      <c r="M182" s="229"/>
      <c r="N182" s="230"/>
      <c r="O182" s="230"/>
      <c r="P182" s="230"/>
      <c r="Q182" s="230"/>
      <c r="R182" s="230"/>
      <c r="S182" s="230"/>
      <c r="T182" s="231"/>
      <c r="U182" s="13"/>
      <c r="V182" s="13"/>
      <c r="W182" s="13"/>
      <c r="X182" s="13"/>
      <c r="Y182" s="13"/>
      <c r="Z182" s="13"/>
      <c r="AA182" s="13"/>
      <c r="AB182" s="13"/>
      <c r="AC182" s="13"/>
      <c r="AD182" s="13"/>
      <c r="AE182" s="13"/>
      <c r="AT182" s="232" t="s">
        <v>151</v>
      </c>
      <c r="AU182" s="232" t="s">
        <v>79</v>
      </c>
      <c r="AV182" s="13" t="s">
        <v>79</v>
      </c>
      <c r="AW182" s="13" t="s">
        <v>31</v>
      </c>
      <c r="AX182" s="13" t="s">
        <v>69</v>
      </c>
      <c r="AY182" s="232" t="s">
        <v>140</v>
      </c>
    </row>
    <row r="183" s="2" customFormat="1" ht="24.15" customHeight="1">
      <c r="A183" s="37"/>
      <c r="B183" s="38"/>
      <c r="C183" s="203" t="s">
        <v>341</v>
      </c>
      <c r="D183" s="203" t="s">
        <v>142</v>
      </c>
      <c r="E183" s="204" t="s">
        <v>909</v>
      </c>
      <c r="F183" s="205" t="s">
        <v>910</v>
      </c>
      <c r="G183" s="206" t="s">
        <v>423</v>
      </c>
      <c r="H183" s="207">
        <v>6</v>
      </c>
      <c r="I183" s="208"/>
      <c r="J183" s="209">
        <f>ROUND(I183*H183,2)</f>
        <v>0</v>
      </c>
      <c r="K183" s="205" t="s">
        <v>146</v>
      </c>
      <c r="L183" s="43"/>
      <c r="M183" s="210" t="s">
        <v>19</v>
      </c>
      <c r="N183" s="211" t="s">
        <v>40</v>
      </c>
      <c r="O183" s="83"/>
      <c r="P183" s="212">
        <f>O183*H183</f>
        <v>0</v>
      </c>
      <c r="Q183" s="212">
        <v>0</v>
      </c>
      <c r="R183" s="212">
        <f>Q183*H183</f>
        <v>0</v>
      </c>
      <c r="S183" s="212">
        <v>0.00084999999999999995</v>
      </c>
      <c r="T183" s="213">
        <f>S183*H183</f>
        <v>0.0050999999999999995</v>
      </c>
      <c r="U183" s="37"/>
      <c r="V183" s="37"/>
      <c r="W183" s="37"/>
      <c r="X183" s="37"/>
      <c r="Y183" s="37"/>
      <c r="Z183" s="37"/>
      <c r="AA183" s="37"/>
      <c r="AB183" s="37"/>
      <c r="AC183" s="37"/>
      <c r="AD183" s="37"/>
      <c r="AE183" s="37"/>
      <c r="AR183" s="214" t="s">
        <v>236</v>
      </c>
      <c r="AT183" s="214" t="s">
        <v>142</v>
      </c>
      <c r="AU183" s="214" t="s">
        <v>79</v>
      </c>
      <c r="AY183" s="16" t="s">
        <v>140</v>
      </c>
      <c r="BE183" s="215">
        <f>IF(N183="základní",J183,0)</f>
        <v>0</v>
      </c>
      <c r="BF183" s="215">
        <f>IF(N183="snížená",J183,0)</f>
        <v>0</v>
      </c>
      <c r="BG183" s="215">
        <f>IF(N183="zákl. přenesená",J183,0)</f>
        <v>0</v>
      </c>
      <c r="BH183" s="215">
        <f>IF(N183="sníž. přenesená",J183,0)</f>
        <v>0</v>
      </c>
      <c r="BI183" s="215">
        <f>IF(N183="nulová",J183,0)</f>
        <v>0</v>
      </c>
      <c r="BJ183" s="16" t="s">
        <v>77</v>
      </c>
      <c r="BK183" s="215">
        <f>ROUND(I183*H183,2)</f>
        <v>0</v>
      </c>
      <c r="BL183" s="16" t="s">
        <v>236</v>
      </c>
      <c r="BM183" s="214" t="s">
        <v>911</v>
      </c>
    </row>
    <row r="184" s="2" customFormat="1">
      <c r="A184" s="37"/>
      <c r="B184" s="38"/>
      <c r="C184" s="39"/>
      <c r="D184" s="216" t="s">
        <v>149</v>
      </c>
      <c r="E184" s="39"/>
      <c r="F184" s="217" t="s">
        <v>912</v>
      </c>
      <c r="G184" s="39"/>
      <c r="H184" s="39"/>
      <c r="I184" s="218"/>
      <c r="J184" s="39"/>
      <c r="K184" s="39"/>
      <c r="L184" s="43"/>
      <c r="M184" s="219"/>
      <c r="N184" s="220"/>
      <c r="O184" s="83"/>
      <c r="P184" s="83"/>
      <c r="Q184" s="83"/>
      <c r="R184" s="83"/>
      <c r="S184" s="83"/>
      <c r="T184" s="84"/>
      <c r="U184" s="37"/>
      <c r="V184" s="37"/>
      <c r="W184" s="37"/>
      <c r="X184" s="37"/>
      <c r="Y184" s="37"/>
      <c r="Z184" s="37"/>
      <c r="AA184" s="37"/>
      <c r="AB184" s="37"/>
      <c r="AC184" s="37"/>
      <c r="AD184" s="37"/>
      <c r="AE184" s="37"/>
      <c r="AT184" s="16" t="s">
        <v>149</v>
      </c>
      <c r="AU184" s="16" t="s">
        <v>79</v>
      </c>
    </row>
    <row r="185" s="13" customFormat="1">
      <c r="A185" s="13"/>
      <c r="B185" s="221"/>
      <c r="C185" s="222"/>
      <c r="D185" s="223" t="s">
        <v>151</v>
      </c>
      <c r="E185" s="224" t="s">
        <v>19</v>
      </c>
      <c r="F185" s="225" t="s">
        <v>913</v>
      </c>
      <c r="G185" s="222"/>
      <c r="H185" s="226">
        <v>6</v>
      </c>
      <c r="I185" s="227"/>
      <c r="J185" s="222"/>
      <c r="K185" s="222"/>
      <c r="L185" s="228"/>
      <c r="M185" s="229"/>
      <c r="N185" s="230"/>
      <c r="O185" s="230"/>
      <c r="P185" s="230"/>
      <c r="Q185" s="230"/>
      <c r="R185" s="230"/>
      <c r="S185" s="230"/>
      <c r="T185" s="231"/>
      <c r="U185" s="13"/>
      <c r="V185" s="13"/>
      <c r="W185" s="13"/>
      <c r="X185" s="13"/>
      <c r="Y185" s="13"/>
      <c r="Z185" s="13"/>
      <c r="AA185" s="13"/>
      <c r="AB185" s="13"/>
      <c r="AC185" s="13"/>
      <c r="AD185" s="13"/>
      <c r="AE185" s="13"/>
      <c r="AT185" s="232" t="s">
        <v>151</v>
      </c>
      <c r="AU185" s="232" t="s">
        <v>79</v>
      </c>
      <c r="AV185" s="13" t="s">
        <v>79</v>
      </c>
      <c r="AW185" s="13" t="s">
        <v>31</v>
      </c>
      <c r="AX185" s="13" t="s">
        <v>69</v>
      </c>
      <c r="AY185" s="232" t="s">
        <v>140</v>
      </c>
    </row>
    <row r="186" s="12" customFormat="1" ht="22.8" customHeight="1">
      <c r="A186" s="12"/>
      <c r="B186" s="187"/>
      <c r="C186" s="188"/>
      <c r="D186" s="189" t="s">
        <v>68</v>
      </c>
      <c r="E186" s="201" t="s">
        <v>439</v>
      </c>
      <c r="F186" s="201" t="s">
        <v>440</v>
      </c>
      <c r="G186" s="188"/>
      <c r="H186" s="188"/>
      <c r="I186" s="191"/>
      <c r="J186" s="202">
        <f>BK186</f>
        <v>0</v>
      </c>
      <c r="K186" s="188"/>
      <c r="L186" s="193"/>
      <c r="M186" s="194"/>
      <c r="N186" s="195"/>
      <c r="O186" s="195"/>
      <c r="P186" s="196">
        <f>SUM(P187:P203)</f>
        <v>0</v>
      </c>
      <c r="Q186" s="195"/>
      <c r="R186" s="196">
        <f>SUM(R187:R203)</f>
        <v>0</v>
      </c>
      <c r="S186" s="195"/>
      <c r="T186" s="197">
        <f>SUM(T187:T203)</f>
        <v>0</v>
      </c>
      <c r="U186" s="12"/>
      <c r="V186" s="12"/>
      <c r="W186" s="12"/>
      <c r="X186" s="12"/>
      <c r="Y186" s="12"/>
      <c r="Z186" s="12"/>
      <c r="AA186" s="12"/>
      <c r="AB186" s="12"/>
      <c r="AC186" s="12"/>
      <c r="AD186" s="12"/>
      <c r="AE186" s="12"/>
      <c r="AR186" s="198" t="s">
        <v>77</v>
      </c>
      <c r="AT186" s="199" t="s">
        <v>68</v>
      </c>
      <c r="AU186" s="199" t="s">
        <v>77</v>
      </c>
      <c r="AY186" s="198" t="s">
        <v>140</v>
      </c>
      <c r="BK186" s="200">
        <f>SUM(BK187:BK203)</f>
        <v>0</v>
      </c>
    </row>
    <row r="187" s="2" customFormat="1" ht="21.75" customHeight="1">
      <c r="A187" s="37"/>
      <c r="B187" s="38"/>
      <c r="C187" s="203" t="s">
        <v>347</v>
      </c>
      <c r="D187" s="203" t="s">
        <v>142</v>
      </c>
      <c r="E187" s="204" t="s">
        <v>914</v>
      </c>
      <c r="F187" s="205" t="s">
        <v>915</v>
      </c>
      <c r="G187" s="206" t="s">
        <v>166</v>
      </c>
      <c r="H187" s="207">
        <v>13.276</v>
      </c>
      <c r="I187" s="208"/>
      <c r="J187" s="209">
        <f>ROUND(I187*H187,2)</f>
        <v>0</v>
      </c>
      <c r="K187" s="205" t="s">
        <v>146</v>
      </c>
      <c r="L187" s="43"/>
      <c r="M187" s="210" t="s">
        <v>19</v>
      </c>
      <c r="N187" s="211" t="s">
        <v>40</v>
      </c>
      <c r="O187" s="83"/>
      <c r="P187" s="212">
        <f>O187*H187</f>
        <v>0</v>
      </c>
      <c r="Q187" s="212">
        <v>0</v>
      </c>
      <c r="R187" s="212">
        <f>Q187*H187</f>
        <v>0</v>
      </c>
      <c r="S187" s="212">
        <v>0</v>
      </c>
      <c r="T187" s="213">
        <f>S187*H187</f>
        <v>0</v>
      </c>
      <c r="U187" s="37"/>
      <c r="V187" s="37"/>
      <c r="W187" s="37"/>
      <c r="X187" s="37"/>
      <c r="Y187" s="37"/>
      <c r="Z187" s="37"/>
      <c r="AA187" s="37"/>
      <c r="AB187" s="37"/>
      <c r="AC187" s="37"/>
      <c r="AD187" s="37"/>
      <c r="AE187" s="37"/>
      <c r="AR187" s="214" t="s">
        <v>147</v>
      </c>
      <c r="AT187" s="214" t="s">
        <v>142</v>
      </c>
      <c r="AU187" s="214" t="s">
        <v>79</v>
      </c>
      <c r="AY187" s="16" t="s">
        <v>140</v>
      </c>
      <c r="BE187" s="215">
        <f>IF(N187="základní",J187,0)</f>
        <v>0</v>
      </c>
      <c r="BF187" s="215">
        <f>IF(N187="snížená",J187,0)</f>
        <v>0</v>
      </c>
      <c r="BG187" s="215">
        <f>IF(N187="zákl. přenesená",J187,0)</f>
        <v>0</v>
      </c>
      <c r="BH187" s="215">
        <f>IF(N187="sníž. přenesená",J187,0)</f>
        <v>0</v>
      </c>
      <c r="BI187" s="215">
        <f>IF(N187="nulová",J187,0)</f>
        <v>0</v>
      </c>
      <c r="BJ187" s="16" t="s">
        <v>77</v>
      </c>
      <c r="BK187" s="215">
        <f>ROUND(I187*H187,2)</f>
        <v>0</v>
      </c>
      <c r="BL187" s="16" t="s">
        <v>147</v>
      </c>
      <c r="BM187" s="214" t="s">
        <v>916</v>
      </c>
    </row>
    <row r="188" s="2" customFormat="1">
      <c r="A188" s="37"/>
      <c r="B188" s="38"/>
      <c r="C188" s="39"/>
      <c r="D188" s="216" t="s">
        <v>149</v>
      </c>
      <c r="E188" s="39"/>
      <c r="F188" s="217" t="s">
        <v>917</v>
      </c>
      <c r="G188" s="39"/>
      <c r="H188" s="39"/>
      <c r="I188" s="218"/>
      <c r="J188" s="39"/>
      <c r="K188" s="39"/>
      <c r="L188" s="43"/>
      <c r="M188" s="219"/>
      <c r="N188" s="220"/>
      <c r="O188" s="83"/>
      <c r="P188" s="83"/>
      <c r="Q188" s="83"/>
      <c r="R188" s="83"/>
      <c r="S188" s="83"/>
      <c r="T188" s="84"/>
      <c r="U188" s="37"/>
      <c r="V188" s="37"/>
      <c r="W188" s="37"/>
      <c r="X188" s="37"/>
      <c r="Y188" s="37"/>
      <c r="Z188" s="37"/>
      <c r="AA188" s="37"/>
      <c r="AB188" s="37"/>
      <c r="AC188" s="37"/>
      <c r="AD188" s="37"/>
      <c r="AE188" s="37"/>
      <c r="AT188" s="16" t="s">
        <v>149</v>
      </c>
      <c r="AU188" s="16" t="s">
        <v>79</v>
      </c>
    </row>
    <row r="189" s="2" customFormat="1" ht="37.8" customHeight="1">
      <c r="A189" s="37"/>
      <c r="B189" s="38"/>
      <c r="C189" s="203" t="s">
        <v>353</v>
      </c>
      <c r="D189" s="203" t="s">
        <v>142</v>
      </c>
      <c r="E189" s="204" t="s">
        <v>918</v>
      </c>
      <c r="F189" s="205" t="s">
        <v>919</v>
      </c>
      <c r="G189" s="206" t="s">
        <v>166</v>
      </c>
      <c r="H189" s="207">
        <v>13.276</v>
      </c>
      <c r="I189" s="208"/>
      <c r="J189" s="209">
        <f>ROUND(I189*H189,2)</f>
        <v>0</v>
      </c>
      <c r="K189" s="205" t="s">
        <v>146</v>
      </c>
      <c r="L189" s="43"/>
      <c r="M189" s="210" t="s">
        <v>19</v>
      </c>
      <c r="N189" s="211" t="s">
        <v>40</v>
      </c>
      <c r="O189" s="83"/>
      <c r="P189" s="212">
        <f>O189*H189</f>
        <v>0</v>
      </c>
      <c r="Q189" s="212">
        <v>0</v>
      </c>
      <c r="R189" s="212">
        <f>Q189*H189</f>
        <v>0</v>
      </c>
      <c r="S189" s="212">
        <v>0</v>
      </c>
      <c r="T189" s="213">
        <f>S189*H189</f>
        <v>0</v>
      </c>
      <c r="U189" s="37"/>
      <c r="V189" s="37"/>
      <c r="W189" s="37"/>
      <c r="X189" s="37"/>
      <c r="Y189" s="37"/>
      <c r="Z189" s="37"/>
      <c r="AA189" s="37"/>
      <c r="AB189" s="37"/>
      <c r="AC189" s="37"/>
      <c r="AD189" s="37"/>
      <c r="AE189" s="37"/>
      <c r="AR189" s="214" t="s">
        <v>147</v>
      </c>
      <c r="AT189" s="214" t="s">
        <v>142</v>
      </c>
      <c r="AU189" s="214" t="s">
        <v>79</v>
      </c>
      <c r="AY189" s="16" t="s">
        <v>140</v>
      </c>
      <c r="BE189" s="215">
        <f>IF(N189="základní",J189,0)</f>
        <v>0</v>
      </c>
      <c r="BF189" s="215">
        <f>IF(N189="snížená",J189,0)</f>
        <v>0</v>
      </c>
      <c r="BG189" s="215">
        <f>IF(N189="zákl. přenesená",J189,0)</f>
        <v>0</v>
      </c>
      <c r="BH189" s="215">
        <f>IF(N189="sníž. přenesená",J189,0)</f>
        <v>0</v>
      </c>
      <c r="BI189" s="215">
        <f>IF(N189="nulová",J189,0)</f>
        <v>0</v>
      </c>
      <c r="BJ189" s="16" t="s">
        <v>77</v>
      </c>
      <c r="BK189" s="215">
        <f>ROUND(I189*H189,2)</f>
        <v>0</v>
      </c>
      <c r="BL189" s="16" t="s">
        <v>147</v>
      </c>
      <c r="BM189" s="214" t="s">
        <v>920</v>
      </c>
    </row>
    <row r="190" s="2" customFormat="1">
      <c r="A190" s="37"/>
      <c r="B190" s="38"/>
      <c r="C190" s="39"/>
      <c r="D190" s="216" t="s">
        <v>149</v>
      </c>
      <c r="E190" s="39"/>
      <c r="F190" s="217" t="s">
        <v>921</v>
      </c>
      <c r="G190" s="39"/>
      <c r="H190" s="39"/>
      <c r="I190" s="218"/>
      <c r="J190" s="39"/>
      <c r="K190" s="39"/>
      <c r="L190" s="43"/>
      <c r="M190" s="219"/>
      <c r="N190" s="220"/>
      <c r="O190" s="83"/>
      <c r="P190" s="83"/>
      <c r="Q190" s="83"/>
      <c r="R190" s="83"/>
      <c r="S190" s="83"/>
      <c r="T190" s="84"/>
      <c r="U190" s="37"/>
      <c r="V190" s="37"/>
      <c r="W190" s="37"/>
      <c r="X190" s="37"/>
      <c r="Y190" s="37"/>
      <c r="Z190" s="37"/>
      <c r="AA190" s="37"/>
      <c r="AB190" s="37"/>
      <c r="AC190" s="37"/>
      <c r="AD190" s="37"/>
      <c r="AE190" s="37"/>
      <c r="AT190" s="16" t="s">
        <v>149</v>
      </c>
      <c r="AU190" s="16" t="s">
        <v>79</v>
      </c>
    </row>
    <row r="191" s="2" customFormat="1" ht="33" customHeight="1">
      <c r="A191" s="37"/>
      <c r="B191" s="38"/>
      <c r="C191" s="203" t="s">
        <v>367</v>
      </c>
      <c r="D191" s="203" t="s">
        <v>142</v>
      </c>
      <c r="E191" s="204" t="s">
        <v>447</v>
      </c>
      <c r="F191" s="205" t="s">
        <v>448</v>
      </c>
      <c r="G191" s="206" t="s">
        <v>166</v>
      </c>
      <c r="H191" s="207">
        <v>13.276</v>
      </c>
      <c r="I191" s="208"/>
      <c r="J191" s="209">
        <f>ROUND(I191*H191,2)</f>
        <v>0</v>
      </c>
      <c r="K191" s="205" t="s">
        <v>146</v>
      </c>
      <c r="L191" s="43"/>
      <c r="M191" s="210" t="s">
        <v>19</v>
      </c>
      <c r="N191" s="211" t="s">
        <v>40</v>
      </c>
      <c r="O191" s="83"/>
      <c r="P191" s="212">
        <f>O191*H191</f>
        <v>0</v>
      </c>
      <c r="Q191" s="212">
        <v>0</v>
      </c>
      <c r="R191" s="212">
        <f>Q191*H191</f>
        <v>0</v>
      </c>
      <c r="S191" s="212">
        <v>0</v>
      </c>
      <c r="T191" s="213">
        <f>S191*H191</f>
        <v>0</v>
      </c>
      <c r="U191" s="37"/>
      <c r="V191" s="37"/>
      <c r="W191" s="37"/>
      <c r="X191" s="37"/>
      <c r="Y191" s="37"/>
      <c r="Z191" s="37"/>
      <c r="AA191" s="37"/>
      <c r="AB191" s="37"/>
      <c r="AC191" s="37"/>
      <c r="AD191" s="37"/>
      <c r="AE191" s="37"/>
      <c r="AR191" s="214" t="s">
        <v>147</v>
      </c>
      <c r="AT191" s="214" t="s">
        <v>142</v>
      </c>
      <c r="AU191" s="214" t="s">
        <v>79</v>
      </c>
      <c r="AY191" s="16" t="s">
        <v>140</v>
      </c>
      <c r="BE191" s="215">
        <f>IF(N191="základní",J191,0)</f>
        <v>0</v>
      </c>
      <c r="BF191" s="215">
        <f>IF(N191="snížená",J191,0)</f>
        <v>0</v>
      </c>
      <c r="BG191" s="215">
        <f>IF(N191="zákl. přenesená",J191,0)</f>
        <v>0</v>
      </c>
      <c r="BH191" s="215">
        <f>IF(N191="sníž. přenesená",J191,0)</f>
        <v>0</v>
      </c>
      <c r="BI191" s="215">
        <f>IF(N191="nulová",J191,0)</f>
        <v>0</v>
      </c>
      <c r="BJ191" s="16" t="s">
        <v>77</v>
      </c>
      <c r="BK191" s="215">
        <f>ROUND(I191*H191,2)</f>
        <v>0</v>
      </c>
      <c r="BL191" s="16" t="s">
        <v>147</v>
      </c>
      <c r="BM191" s="214" t="s">
        <v>922</v>
      </c>
    </row>
    <row r="192" s="2" customFormat="1">
      <c r="A192" s="37"/>
      <c r="B192" s="38"/>
      <c r="C192" s="39"/>
      <c r="D192" s="216" t="s">
        <v>149</v>
      </c>
      <c r="E192" s="39"/>
      <c r="F192" s="217" t="s">
        <v>450</v>
      </c>
      <c r="G192" s="39"/>
      <c r="H192" s="39"/>
      <c r="I192" s="218"/>
      <c r="J192" s="39"/>
      <c r="K192" s="39"/>
      <c r="L192" s="43"/>
      <c r="M192" s="219"/>
      <c r="N192" s="220"/>
      <c r="O192" s="83"/>
      <c r="P192" s="83"/>
      <c r="Q192" s="83"/>
      <c r="R192" s="83"/>
      <c r="S192" s="83"/>
      <c r="T192" s="84"/>
      <c r="U192" s="37"/>
      <c r="V192" s="37"/>
      <c r="W192" s="37"/>
      <c r="X192" s="37"/>
      <c r="Y192" s="37"/>
      <c r="Z192" s="37"/>
      <c r="AA192" s="37"/>
      <c r="AB192" s="37"/>
      <c r="AC192" s="37"/>
      <c r="AD192" s="37"/>
      <c r="AE192" s="37"/>
      <c r="AT192" s="16" t="s">
        <v>149</v>
      </c>
      <c r="AU192" s="16" t="s">
        <v>79</v>
      </c>
    </row>
    <row r="193" s="2" customFormat="1" ht="44.25" customHeight="1">
      <c r="A193" s="37"/>
      <c r="B193" s="38"/>
      <c r="C193" s="203" t="s">
        <v>373</v>
      </c>
      <c r="D193" s="203" t="s">
        <v>142</v>
      </c>
      <c r="E193" s="204" t="s">
        <v>452</v>
      </c>
      <c r="F193" s="205" t="s">
        <v>453</v>
      </c>
      <c r="G193" s="206" t="s">
        <v>166</v>
      </c>
      <c r="H193" s="207">
        <v>92.932000000000002</v>
      </c>
      <c r="I193" s="208"/>
      <c r="J193" s="209">
        <f>ROUND(I193*H193,2)</f>
        <v>0</v>
      </c>
      <c r="K193" s="205" t="s">
        <v>146</v>
      </c>
      <c r="L193" s="43"/>
      <c r="M193" s="210" t="s">
        <v>19</v>
      </c>
      <c r="N193" s="211" t="s">
        <v>40</v>
      </c>
      <c r="O193" s="83"/>
      <c r="P193" s="212">
        <f>O193*H193</f>
        <v>0</v>
      </c>
      <c r="Q193" s="212">
        <v>0</v>
      </c>
      <c r="R193" s="212">
        <f>Q193*H193</f>
        <v>0</v>
      </c>
      <c r="S193" s="212">
        <v>0</v>
      </c>
      <c r="T193" s="213">
        <f>S193*H193</f>
        <v>0</v>
      </c>
      <c r="U193" s="37"/>
      <c r="V193" s="37"/>
      <c r="W193" s="37"/>
      <c r="X193" s="37"/>
      <c r="Y193" s="37"/>
      <c r="Z193" s="37"/>
      <c r="AA193" s="37"/>
      <c r="AB193" s="37"/>
      <c r="AC193" s="37"/>
      <c r="AD193" s="37"/>
      <c r="AE193" s="37"/>
      <c r="AR193" s="214" t="s">
        <v>147</v>
      </c>
      <c r="AT193" s="214" t="s">
        <v>142</v>
      </c>
      <c r="AU193" s="214" t="s">
        <v>79</v>
      </c>
      <c r="AY193" s="16" t="s">
        <v>140</v>
      </c>
      <c r="BE193" s="215">
        <f>IF(N193="základní",J193,0)</f>
        <v>0</v>
      </c>
      <c r="BF193" s="215">
        <f>IF(N193="snížená",J193,0)</f>
        <v>0</v>
      </c>
      <c r="BG193" s="215">
        <f>IF(N193="zákl. přenesená",J193,0)</f>
        <v>0</v>
      </c>
      <c r="BH193" s="215">
        <f>IF(N193="sníž. přenesená",J193,0)</f>
        <v>0</v>
      </c>
      <c r="BI193" s="215">
        <f>IF(N193="nulová",J193,0)</f>
        <v>0</v>
      </c>
      <c r="BJ193" s="16" t="s">
        <v>77</v>
      </c>
      <c r="BK193" s="215">
        <f>ROUND(I193*H193,2)</f>
        <v>0</v>
      </c>
      <c r="BL193" s="16" t="s">
        <v>147</v>
      </c>
      <c r="BM193" s="214" t="s">
        <v>923</v>
      </c>
    </row>
    <row r="194" s="2" customFormat="1">
      <c r="A194" s="37"/>
      <c r="B194" s="38"/>
      <c r="C194" s="39"/>
      <c r="D194" s="216" t="s">
        <v>149</v>
      </c>
      <c r="E194" s="39"/>
      <c r="F194" s="217" t="s">
        <v>455</v>
      </c>
      <c r="G194" s="39"/>
      <c r="H194" s="39"/>
      <c r="I194" s="218"/>
      <c r="J194" s="39"/>
      <c r="K194" s="39"/>
      <c r="L194" s="43"/>
      <c r="M194" s="219"/>
      <c r="N194" s="220"/>
      <c r="O194" s="83"/>
      <c r="P194" s="83"/>
      <c r="Q194" s="83"/>
      <c r="R194" s="83"/>
      <c r="S194" s="83"/>
      <c r="T194" s="84"/>
      <c r="U194" s="37"/>
      <c r="V194" s="37"/>
      <c r="W194" s="37"/>
      <c r="X194" s="37"/>
      <c r="Y194" s="37"/>
      <c r="Z194" s="37"/>
      <c r="AA194" s="37"/>
      <c r="AB194" s="37"/>
      <c r="AC194" s="37"/>
      <c r="AD194" s="37"/>
      <c r="AE194" s="37"/>
      <c r="AT194" s="16" t="s">
        <v>149</v>
      </c>
      <c r="AU194" s="16" t="s">
        <v>79</v>
      </c>
    </row>
    <row r="195" s="2" customFormat="1">
      <c r="A195" s="37"/>
      <c r="B195" s="38"/>
      <c r="C195" s="39"/>
      <c r="D195" s="223" t="s">
        <v>391</v>
      </c>
      <c r="E195" s="39"/>
      <c r="F195" s="243" t="s">
        <v>456</v>
      </c>
      <c r="G195" s="39"/>
      <c r="H195" s="39"/>
      <c r="I195" s="218"/>
      <c r="J195" s="39"/>
      <c r="K195" s="39"/>
      <c r="L195" s="43"/>
      <c r="M195" s="219"/>
      <c r="N195" s="220"/>
      <c r="O195" s="83"/>
      <c r="P195" s="83"/>
      <c r="Q195" s="83"/>
      <c r="R195" s="83"/>
      <c r="S195" s="83"/>
      <c r="T195" s="84"/>
      <c r="U195" s="37"/>
      <c r="V195" s="37"/>
      <c r="W195" s="37"/>
      <c r="X195" s="37"/>
      <c r="Y195" s="37"/>
      <c r="Z195" s="37"/>
      <c r="AA195" s="37"/>
      <c r="AB195" s="37"/>
      <c r="AC195" s="37"/>
      <c r="AD195" s="37"/>
      <c r="AE195" s="37"/>
      <c r="AT195" s="16" t="s">
        <v>391</v>
      </c>
      <c r="AU195" s="16" t="s">
        <v>79</v>
      </c>
    </row>
    <row r="196" s="13" customFormat="1">
      <c r="A196" s="13"/>
      <c r="B196" s="221"/>
      <c r="C196" s="222"/>
      <c r="D196" s="223" t="s">
        <v>151</v>
      </c>
      <c r="E196" s="222"/>
      <c r="F196" s="225" t="s">
        <v>924</v>
      </c>
      <c r="G196" s="222"/>
      <c r="H196" s="226">
        <v>92.932000000000002</v>
      </c>
      <c r="I196" s="227"/>
      <c r="J196" s="222"/>
      <c r="K196" s="222"/>
      <c r="L196" s="228"/>
      <c r="M196" s="229"/>
      <c r="N196" s="230"/>
      <c r="O196" s="230"/>
      <c r="P196" s="230"/>
      <c r="Q196" s="230"/>
      <c r="R196" s="230"/>
      <c r="S196" s="230"/>
      <c r="T196" s="231"/>
      <c r="U196" s="13"/>
      <c r="V196" s="13"/>
      <c r="W196" s="13"/>
      <c r="X196" s="13"/>
      <c r="Y196" s="13"/>
      <c r="Z196" s="13"/>
      <c r="AA196" s="13"/>
      <c r="AB196" s="13"/>
      <c r="AC196" s="13"/>
      <c r="AD196" s="13"/>
      <c r="AE196" s="13"/>
      <c r="AT196" s="232" t="s">
        <v>151</v>
      </c>
      <c r="AU196" s="232" t="s">
        <v>79</v>
      </c>
      <c r="AV196" s="13" t="s">
        <v>79</v>
      </c>
      <c r="AW196" s="13" t="s">
        <v>4</v>
      </c>
      <c r="AX196" s="13" t="s">
        <v>77</v>
      </c>
      <c r="AY196" s="232" t="s">
        <v>140</v>
      </c>
    </row>
    <row r="197" s="2" customFormat="1" ht="44.25" customHeight="1">
      <c r="A197" s="37"/>
      <c r="B197" s="38"/>
      <c r="C197" s="203" t="s">
        <v>379</v>
      </c>
      <c r="D197" s="203" t="s">
        <v>142</v>
      </c>
      <c r="E197" s="204" t="s">
        <v>464</v>
      </c>
      <c r="F197" s="205" t="s">
        <v>465</v>
      </c>
      <c r="G197" s="206" t="s">
        <v>166</v>
      </c>
      <c r="H197" s="207">
        <v>10.641</v>
      </c>
      <c r="I197" s="208"/>
      <c r="J197" s="209">
        <f>ROUND(I197*H197,2)</f>
        <v>0</v>
      </c>
      <c r="K197" s="205" t="s">
        <v>146</v>
      </c>
      <c r="L197" s="43"/>
      <c r="M197" s="210" t="s">
        <v>19</v>
      </c>
      <c r="N197" s="211" t="s">
        <v>40</v>
      </c>
      <c r="O197" s="83"/>
      <c r="P197" s="212">
        <f>O197*H197</f>
        <v>0</v>
      </c>
      <c r="Q197" s="212">
        <v>0</v>
      </c>
      <c r="R197" s="212">
        <f>Q197*H197</f>
        <v>0</v>
      </c>
      <c r="S197" s="212">
        <v>0</v>
      </c>
      <c r="T197" s="213">
        <f>S197*H197</f>
        <v>0</v>
      </c>
      <c r="U197" s="37"/>
      <c r="V197" s="37"/>
      <c r="W197" s="37"/>
      <c r="X197" s="37"/>
      <c r="Y197" s="37"/>
      <c r="Z197" s="37"/>
      <c r="AA197" s="37"/>
      <c r="AB197" s="37"/>
      <c r="AC197" s="37"/>
      <c r="AD197" s="37"/>
      <c r="AE197" s="37"/>
      <c r="AR197" s="214" t="s">
        <v>147</v>
      </c>
      <c r="AT197" s="214" t="s">
        <v>142</v>
      </c>
      <c r="AU197" s="214" t="s">
        <v>79</v>
      </c>
      <c r="AY197" s="16" t="s">
        <v>140</v>
      </c>
      <c r="BE197" s="215">
        <f>IF(N197="základní",J197,0)</f>
        <v>0</v>
      </c>
      <c r="BF197" s="215">
        <f>IF(N197="snížená",J197,0)</f>
        <v>0</v>
      </c>
      <c r="BG197" s="215">
        <f>IF(N197="zákl. přenesená",J197,0)</f>
        <v>0</v>
      </c>
      <c r="BH197" s="215">
        <f>IF(N197="sníž. přenesená",J197,0)</f>
        <v>0</v>
      </c>
      <c r="BI197" s="215">
        <f>IF(N197="nulová",J197,0)</f>
        <v>0</v>
      </c>
      <c r="BJ197" s="16" t="s">
        <v>77</v>
      </c>
      <c r="BK197" s="215">
        <f>ROUND(I197*H197,2)</f>
        <v>0</v>
      </c>
      <c r="BL197" s="16" t="s">
        <v>147</v>
      </c>
      <c r="BM197" s="214" t="s">
        <v>925</v>
      </c>
    </row>
    <row r="198" s="2" customFormat="1">
      <c r="A198" s="37"/>
      <c r="B198" s="38"/>
      <c r="C198" s="39"/>
      <c r="D198" s="216" t="s">
        <v>149</v>
      </c>
      <c r="E198" s="39"/>
      <c r="F198" s="217" t="s">
        <v>467</v>
      </c>
      <c r="G198" s="39"/>
      <c r="H198" s="39"/>
      <c r="I198" s="218"/>
      <c r="J198" s="39"/>
      <c r="K198" s="39"/>
      <c r="L198" s="43"/>
      <c r="M198" s="219"/>
      <c r="N198" s="220"/>
      <c r="O198" s="83"/>
      <c r="P198" s="83"/>
      <c r="Q198" s="83"/>
      <c r="R198" s="83"/>
      <c r="S198" s="83"/>
      <c r="T198" s="84"/>
      <c r="U198" s="37"/>
      <c r="V198" s="37"/>
      <c r="W198" s="37"/>
      <c r="X198" s="37"/>
      <c r="Y198" s="37"/>
      <c r="Z198" s="37"/>
      <c r="AA198" s="37"/>
      <c r="AB198" s="37"/>
      <c r="AC198" s="37"/>
      <c r="AD198" s="37"/>
      <c r="AE198" s="37"/>
      <c r="AT198" s="16" t="s">
        <v>149</v>
      </c>
      <c r="AU198" s="16" t="s">
        <v>79</v>
      </c>
    </row>
    <row r="199" s="2" customFormat="1" ht="44.25" customHeight="1">
      <c r="A199" s="37"/>
      <c r="B199" s="38"/>
      <c r="C199" s="203" t="s">
        <v>386</v>
      </c>
      <c r="D199" s="203" t="s">
        <v>142</v>
      </c>
      <c r="E199" s="204" t="s">
        <v>926</v>
      </c>
      <c r="F199" s="205" t="s">
        <v>927</v>
      </c>
      <c r="G199" s="206" t="s">
        <v>166</v>
      </c>
      <c r="H199" s="207">
        <v>1.7390000000000001</v>
      </c>
      <c r="I199" s="208"/>
      <c r="J199" s="209">
        <f>ROUND(I199*H199,2)</f>
        <v>0</v>
      </c>
      <c r="K199" s="205" t="s">
        <v>146</v>
      </c>
      <c r="L199" s="43"/>
      <c r="M199" s="210" t="s">
        <v>19</v>
      </c>
      <c r="N199" s="211" t="s">
        <v>40</v>
      </c>
      <c r="O199" s="83"/>
      <c r="P199" s="212">
        <f>O199*H199</f>
        <v>0</v>
      </c>
      <c r="Q199" s="212">
        <v>0</v>
      </c>
      <c r="R199" s="212">
        <f>Q199*H199</f>
        <v>0</v>
      </c>
      <c r="S199" s="212">
        <v>0</v>
      </c>
      <c r="T199" s="213">
        <f>S199*H199</f>
        <v>0</v>
      </c>
      <c r="U199" s="37"/>
      <c r="V199" s="37"/>
      <c r="W199" s="37"/>
      <c r="X199" s="37"/>
      <c r="Y199" s="37"/>
      <c r="Z199" s="37"/>
      <c r="AA199" s="37"/>
      <c r="AB199" s="37"/>
      <c r="AC199" s="37"/>
      <c r="AD199" s="37"/>
      <c r="AE199" s="37"/>
      <c r="AR199" s="214" t="s">
        <v>147</v>
      </c>
      <c r="AT199" s="214" t="s">
        <v>142</v>
      </c>
      <c r="AU199" s="214" t="s">
        <v>79</v>
      </c>
      <c r="AY199" s="16" t="s">
        <v>140</v>
      </c>
      <c r="BE199" s="215">
        <f>IF(N199="základní",J199,0)</f>
        <v>0</v>
      </c>
      <c r="BF199" s="215">
        <f>IF(N199="snížená",J199,0)</f>
        <v>0</v>
      </c>
      <c r="BG199" s="215">
        <f>IF(N199="zákl. přenesená",J199,0)</f>
        <v>0</v>
      </c>
      <c r="BH199" s="215">
        <f>IF(N199="sníž. přenesená",J199,0)</f>
        <v>0</v>
      </c>
      <c r="BI199" s="215">
        <f>IF(N199="nulová",J199,0)</f>
        <v>0</v>
      </c>
      <c r="BJ199" s="16" t="s">
        <v>77</v>
      </c>
      <c r="BK199" s="215">
        <f>ROUND(I199*H199,2)</f>
        <v>0</v>
      </c>
      <c r="BL199" s="16" t="s">
        <v>147</v>
      </c>
      <c r="BM199" s="214" t="s">
        <v>928</v>
      </c>
    </row>
    <row r="200" s="2" customFormat="1">
      <c r="A200" s="37"/>
      <c r="B200" s="38"/>
      <c r="C200" s="39"/>
      <c r="D200" s="216" t="s">
        <v>149</v>
      </c>
      <c r="E200" s="39"/>
      <c r="F200" s="217" t="s">
        <v>929</v>
      </c>
      <c r="G200" s="39"/>
      <c r="H200" s="39"/>
      <c r="I200" s="218"/>
      <c r="J200" s="39"/>
      <c r="K200" s="39"/>
      <c r="L200" s="43"/>
      <c r="M200" s="219"/>
      <c r="N200" s="220"/>
      <c r="O200" s="83"/>
      <c r="P200" s="83"/>
      <c r="Q200" s="83"/>
      <c r="R200" s="83"/>
      <c r="S200" s="83"/>
      <c r="T200" s="84"/>
      <c r="U200" s="37"/>
      <c r="V200" s="37"/>
      <c r="W200" s="37"/>
      <c r="X200" s="37"/>
      <c r="Y200" s="37"/>
      <c r="Z200" s="37"/>
      <c r="AA200" s="37"/>
      <c r="AB200" s="37"/>
      <c r="AC200" s="37"/>
      <c r="AD200" s="37"/>
      <c r="AE200" s="37"/>
      <c r="AT200" s="16" t="s">
        <v>149</v>
      </c>
      <c r="AU200" s="16" t="s">
        <v>79</v>
      </c>
    </row>
    <row r="201" s="2" customFormat="1" ht="49.05" customHeight="1">
      <c r="A201" s="37"/>
      <c r="B201" s="38"/>
      <c r="C201" s="203" t="s">
        <v>394</v>
      </c>
      <c r="D201" s="203" t="s">
        <v>142</v>
      </c>
      <c r="E201" s="204" t="s">
        <v>930</v>
      </c>
      <c r="F201" s="205" t="s">
        <v>931</v>
      </c>
      <c r="G201" s="206" t="s">
        <v>166</v>
      </c>
      <c r="H201" s="207">
        <v>0.192</v>
      </c>
      <c r="I201" s="208"/>
      <c r="J201" s="209">
        <f>ROUND(I201*H201,2)</f>
        <v>0</v>
      </c>
      <c r="K201" s="205" t="s">
        <v>146</v>
      </c>
      <c r="L201" s="43"/>
      <c r="M201" s="210" t="s">
        <v>19</v>
      </c>
      <c r="N201" s="211" t="s">
        <v>40</v>
      </c>
      <c r="O201" s="83"/>
      <c r="P201" s="212">
        <f>O201*H201</f>
        <v>0</v>
      </c>
      <c r="Q201" s="212">
        <v>0</v>
      </c>
      <c r="R201" s="212">
        <f>Q201*H201</f>
        <v>0</v>
      </c>
      <c r="S201" s="212">
        <v>0</v>
      </c>
      <c r="T201" s="213">
        <f>S201*H201</f>
        <v>0</v>
      </c>
      <c r="U201" s="37"/>
      <c r="V201" s="37"/>
      <c r="W201" s="37"/>
      <c r="X201" s="37"/>
      <c r="Y201" s="37"/>
      <c r="Z201" s="37"/>
      <c r="AA201" s="37"/>
      <c r="AB201" s="37"/>
      <c r="AC201" s="37"/>
      <c r="AD201" s="37"/>
      <c r="AE201" s="37"/>
      <c r="AR201" s="214" t="s">
        <v>147</v>
      </c>
      <c r="AT201" s="214" t="s">
        <v>142</v>
      </c>
      <c r="AU201" s="214" t="s">
        <v>79</v>
      </c>
      <c r="AY201" s="16" t="s">
        <v>140</v>
      </c>
      <c r="BE201" s="215">
        <f>IF(N201="základní",J201,0)</f>
        <v>0</v>
      </c>
      <c r="BF201" s="215">
        <f>IF(N201="snížená",J201,0)</f>
        <v>0</v>
      </c>
      <c r="BG201" s="215">
        <f>IF(N201="zákl. přenesená",J201,0)</f>
        <v>0</v>
      </c>
      <c r="BH201" s="215">
        <f>IF(N201="sníž. přenesená",J201,0)</f>
        <v>0</v>
      </c>
      <c r="BI201" s="215">
        <f>IF(N201="nulová",J201,0)</f>
        <v>0</v>
      </c>
      <c r="BJ201" s="16" t="s">
        <v>77</v>
      </c>
      <c r="BK201" s="215">
        <f>ROUND(I201*H201,2)</f>
        <v>0</v>
      </c>
      <c r="BL201" s="16" t="s">
        <v>147</v>
      </c>
      <c r="BM201" s="214" t="s">
        <v>932</v>
      </c>
    </row>
    <row r="202" s="2" customFormat="1">
      <c r="A202" s="37"/>
      <c r="B202" s="38"/>
      <c r="C202" s="39"/>
      <c r="D202" s="216" t="s">
        <v>149</v>
      </c>
      <c r="E202" s="39"/>
      <c r="F202" s="217" t="s">
        <v>933</v>
      </c>
      <c r="G202" s="39"/>
      <c r="H202" s="39"/>
      <c r="I202" s="218"/>
      <c r="J202" s="39"/>
      <c r="K202" s="39"/>
      <c r="L202" s="43"/>
      <c r="M202" s="219"/>
      <c r="N202" s="220"/>
      <c r="O202" s="83"/>
      <c r="P202" s="83"/>
      <c r="Q202" s="83"/>
      <c r="R202" s="83"/>
      <c r="S202" s="83"/>
      <c r="T202" s="84"/>
      <c r="U202" s="37"/>
      <c r="V202" s="37"/>
      <c r="W202" s="37"/>
      <c r="X202" s="37"/>
      <c r="Y202" s="37"/>
      <c r="Z202" s="37"/>
      <c r="AA202" s="37"/>
      <c r="AB202" s="37"/>
      <c r="AC202" s="37"/>
      <c r="AD202" s="37"/>
      <c r="AE202" s="37"/>
      <c r="AT202" s="16" t="s">
        <v>149</v>
      </c>
      <c r="AU202" s="16" t="s">
        <v>79</v>
      </c>
    </row>
    <row r="203" s="2" customFormat="1" ht="16.5" customHeight="1">
      <c r="A203" s="37"/>
      <c r="B203" s="38"/>
      <c r="C203" s="203" t="s">
        <v>401</v>
      </c>
      <c r="D203" s="203" t="s">
        <v>142</v>
      </c>
      <c r="E203" s="204" t="s">
        <v>469</v>
      </c>
      <c r="F203" s="205" t="s">
        <v>470</v>
      </c>
      <c r="G203" s="206" t="s">
        <v>166</v>
      </c>
      <c r="H203" s="207">
        <v>0.70399999999999996</v>
      </c>
      <c r="I203" s="208"/>
      <c r="J203" s="209">
        <f>ROUND(I203*H203,2)</f>
        <v>0</v>
      </c>
      <c r="K203" s="205" t="s">
        <v>19</v>
      </c>
      <c r="L203" s="43"/>
      <c r="M203" s="210" t="s">
        <v>19</v>
      </c>
      <c r="N203" s="211" t="s">
        <v>40</v>
      </c>
      <c r="O203" s="83"/>
      <c r="P203" s="212">
        <f>O203*H203</f>
        <v>0</v>
      </c>
      <c r="Q203" s="212">
        <v>0</v>
      </c>
      <c r="R203" s="212">
        <f>Q203*H203</f>
        <v>0</v>
      </c>
      <c r="S203" s="212">
        <v>0</v>
      </c>
      <c r="T203" s="213">
        <f>S203*H203</f>
        <v>0</v>
      </c>
      <c r="U203" s="37"/>
      <c r="V203" s="37"/>
      <c r="W203" s="37"/>
      <c r="X203" s="37"/>
      <c r="Y203" s="37"/>
      <c r="Z203" s="37"/>
      <c r="AA203" s="37"/>
      <c r="AB203" s="37"/>
      <c r="AC203" s="37"/>
      <c r="AD203" s="37"/>
      <c r="AE203" s="37"/>
      <c r="AR203" s="214" t="s">
        <v>147</v>
      </c>
      <c r="AT203" s="214" t="s">
        <v>142</v>
      </c>
      <c r="AU203" s="214" t="s">
        <v>79</v>
      </c>
      <c r="AY203" s="16" t="s">
        <v>140</v>
      </c>
      <c r="BE203" s="215">
        <f>IF(N203="základní",J203,0)</f>
        <v>0</v>
      </c>
      <c r="BF203" s="215">
        <f>IF(N203="snížená",J203,0)</f>
        <v>0</v>
      </c>
      <c r="BG203" s="215">
        <f>IF(N203="zákl. přenesená",J203,0)</f>
        <v>0</v>
      </c>
      <c r="BH203" s="215">
        <f>IF(N203="sníž. přenesená",J203,0)</f>
        <v>0</v>
      </c>
      <c r="BI203" s="215">
        <f>IF(N203="nulová",J203,0)</f>
        <v>0</v>
      </c>
      <c r="BJ203" s="16" t="s">
        <v>77</v>
      </c>
      <c r="BK203" s="215">
        <f>ROUND(I203*H203,2)</f>
        <v>0</v>
      </c>
      <c r="BL203" s="16" t="s">
        <v>147</v>
      </c>
      <c r="BM203" s="214" t="s">
        <v>934</v>
      </c>
    </row>
    <row r="204" s="12" customFormat="1" ht="22.8" customHeight="1">
      <c r="A204" s="12"/>
      <c r="B204" s="187"/>
      <c r="C204" s="188"/>
      <c r="D204" s="189" t="s">
        <v>68</v>
      </c>
      <c r="E204" s="201" t="s">
        <v>472</v>
      </c>
      <c r="F204" s="201" t="s">
        <v>473</v>
      </c>
      <c r="G204" s="188"/>
      <c r="H204" s="188"/>
      <c r="I204" s="191"/>
      <c r="J204" s="202">
        <f>BK204</f>
        <v>0</v>
      </c>
      <c r="K204" s="188"/>
      <c r="L204" s="193"/>
      <c r="M204" s="194"/>
      <c r="N204" s="195"/>
      <c r="O204" s="195"/>
      <c r="P204" s="196">
        <f>SUM(P205:P206)</f>
        <v>0</v>
      </c>
      <c r="Q204" s="195"/>
      <c r="R204" s="196">
        <f>SUM(R205:R206)</f>
        <v>0</v>
      </c>
      <c r="S204" s="195"/>
      <c r="T204" s="197">
        <f>SUM(T205:T206)</f>
        <v>0</v>
      </c>
      <c r="U204" s="12"/>
      <c r="V204" s="12"/>
      <c r="W204" s="12"/>
      <c r="X204" s="12"/>
      <c r="Y204" s="12"/>
      <c r="Z204" s="12"/>
      <c r="AA204" s="12"/>
      <c r="AB204" s="12"/>
      <c r="AC204" s="12"/>
      <c r="AD204" s="12"/>
      <c r="AE204" s="12"/>
      <c r="AR204" s="198" t="s">
        <v>77</v>
      </c>
      <c r="AT204" s="199" t="s">
        <v>68</v>
      </c>
      <c r="AU204" s="199" t="s">
        <v>77</v>
      </c>
      <c r="AY204" s="198" t="s">
        <v>140</v>
      </c>
      <c r="BK204" s="200">
        <f>SUM(BK205:BK206)</f>
        <v>0</v>
      </c>
    </row>
    <row r="205" s="2" customFormat="1" ht="55.5" customHeight="1">
      <c r="A205" s="37"/>
      <c r="B205" s="38"/>
      <c r="C205" s="203" t="s">
        <v>407</v>
      </c>
      <c r="D205" s="203" t="s">
        <v>142</v>
      </c>
      <c r="E205" s="204" t="s">
        <v>475</v>
      </c>
      <c r="F205" s="205" t="s">
        <v>476</v>
      </c>
      <c r="G205" s="206" t="s">
        <v>166</v>
      </c>
      <c r="H205" s="207">
        <v>6.5140000000000002</v>
      </c>
      <c r="I205" s="208"/>
      <c r="J205" s="209">
        <f>ROUND(I205*H205,2)</f>
        <v>0</v>
      </c>
      <c r="K205" s="205" t="s">
        <v>146</v>
      </c>
      <c r="L205" s="43"/>
      <c r="M205" s="210" t="s">
        <v>19</v>
      </c>
      <c r="N205" s="211" t="s">
        <v>40</v>
      </c>
      <c r="O205" s="83"/>
      <c r="P205" s="212">
        <f>O205*H205</f>
        <v>0</v>
      </c>
      <c r="Q205" s="212">
        <v>0</v>
      </c>
      <c r="R205" s="212">
        <f>Q205*H205</f>
        <v>0</v>
      </c>
      <c r="S205" s="212">
        <v>0</v>
      </c>
      <c r="T205" s="213">
        <f>S205*H205</f>
        <v>0</v>
      </c>
      <c r="U205" s="37"/>
      <c r="V205" s="37"/>
      <c r="W205" s="37"/>
      <c r="X205" s="37"/>
      <c r="Y205" s="37"/>
      <c r="Z205" s="37"/>
      <c r="AA205" s="37"/>
      <c r="AB205" s="37"/>
      <c r="AC205" s="37"/>
      <c r="AD205" s="37"/>
      <c r="AE205" s="37"/>
      <c r="AR205" s="214" t="s">
        <v>147</v>
      </c>
      <c r="AT205" s="214" t="s">
        <v>142</v>
      </c>
      <c r="AU205" s="214" t="s">
        <v>79</v>
      </c>
      <c r="AY205" s="16" t="s">
        <v>140</v>
      </c>
      <c r="BE205" s="215">
        <f>IF(N205="základní",J205,0)</f>
        <v>0</v>
      </c>
      <c r="BF205" s="215">
        <f>IF(N205="snížená",J205,0)</f>
        <v>0</v>
      </c>
      <c r="BG205" s="215">
        <f>IF(N205="zákl. přenesená",J205,0)</f>
        <v>0</v>
      </c>
      <c r="BH205" s="215">
        <f>IF(N205="sníž. přenesená",J205,0)</f>
        <v>0</v>
      </c>
      <c r="BI205" s="215">
        <f>IF(N205="nulová",J205,0)</f>
        <v>0</v>
      </c>
      <c r="BJ205" s="16" t="s">
        <v>77</v>
      </c>
      <c r="BK205" s="215">
        <f>ROUND(I205*H205,2)</f>
        <v>0</v>
      </c>
      <c r="BL205" s="16" t="s">
        <v>147</v>
      </c>
      <c r="BM205" s="214" t="s">
        <v>935</v>
      </c>
    </row>
    <row r="206" s="2" customFormat="1">
      <c r="A206" s="37"/>
      <c r="B206" s="38"/>
      <c r="C206" s="39"/>
      <c r="D206" s="216" t="s">
        <v>149</v>
      </c>
      <c r="E206" s="39"/>
      <c r="F206" s="217" t="s">
        <v>478</v>
      </c>
      <c r="G206" s="39"/>
      <c r="H206" s="39"/>
      <c r="I206" s="218"/>
      <c r="J206" s="39"/>
      <c r="K206" s="39"/>
      <c r="L206" s="43"/>
      <c r="M206" s="219"/>
      <c r="N206" s="220"/>
      <c r="O206" s="83"/>
      <c r="P206" s="83"/>
      <c r="Q206" s="83"/>
      <c r="R206" s="83"/>
      <c r="S206" s="83"/>
      <c r="T206" s="84"/>
      <c r="U206" s="37"/>
      <c r="V206" s="37"/>
      <c r="W206" s="37"/>
      <c r="X206" s="37"/>
      <c r="Y206" s="37"/>
      <c r="Z206" s="37"/>
      <c r="AA206" s="37"/>
      <c r="AB206" s="37"/>
      <c r="AC206" s="37"/>
      <c r="AD206" s="37"/>
      <c r="AE206" s="37"/>
      <c r="AT206" s="16" t="s">
        <v>149</v>
      </c>
      <c r="AU206" s="16" t="s">
        <v>79</v>
      </c>
    </row>
    <row r="207" s="12" customFormat="1" ht="25.92" customHeight="1">
      <c r="A207" s="12"/>
      <c r="B207" s="187"/>
      <c r="C207" s="188"/>
      <c r="D207" s="189" t="s">
        <v>68</v>
      </c>
      <c r="E207" s="190" t="s">
        <v>479</v>
      </c>
      <c r="F207" s="190" t="s">
        <v>480</v>
      </c>
      <c r="G207" s="188"/>
      <c r="H207" s="188"/>
      <c r="I207" s="191"/>
      <c r="J207" s="192">
        <f>BK207</f>
        <v>0</v>
      </c>
      <c r="K207" s="188"/>
      <c r="L207" s="193"/>
      <c r="M207" s="194"/>
      <c r="N207" s="195"/>
      <c r="O207" s="195"/>
      <c r="P207" s="196">
        <f>P208+P215+P230+P259+P311+P330</f>
        <v>0</v>
      </c>
      <c r="Q207" s="195"/>
      <c r="R207" s="196">
        <f>R208+R215+R230+R259+R311+R330</f>
        <v>1.9764987500000002</v>
      </c>
      <c r="S207" s="195"/>
      <c r="T207" s="197">
        <f>T208+T215+T230+T259+T311+T330</f>
        <v>0</v>
      </c>
      <c r="U207" s="12"/>
      <c r="V207" s="12"/>
      <c r="W207" s="12"/>
      <c r="X207" s="12"/>
      <c r="Y207" s="12"/>
      <c r="Z207" s="12"/>
      <c r="AA207" s="12"/>
      <c r="AB207" s="12"/>
      <c r="AC207" s="12"/>
      <c r="AD207" s="12"/>
      <c r="AE207" s="12"/>
      <c r="AR207" s="198" t="s">
        <v>79</v>
      </c>
      <c r="AT207" s="199" t="s">
        <v>68</v>
      </c>
      <c r="AU207" s="199" t="s">
        <v>69</v>
      </c>
      <c r="AY207" s="198" t="s">
        <v>140</v>
      </c>
      <c r="BK207" s="200">
        <f>BK208+BK215+BK230+BK259+BK311+BK330</f>
        <v>0</v>
      </c>
    </row>
    <row r="208" s="12" customFormat="1" ht="22.8" customHeight="1">
      <c r="A208" s="12"/>
      <c r="B208" s="187"/>
      <c r="C208" s="188"/>
      <c r="D208" s="189" t="s">
        <v>68</v>
      </c>
      <c r="E208" s="201" t="s">
        <v>936</v>
      </c>
      <c r="F208" s="201" t="s">
        <v>937</v>
      </c>
      <c r="G208" s="188"/>
      <c r="H208" s="188"/>
      <c r="I208" s="191"/>
      <c r="J208" s="202">
        <f>BK208</f>
        <v>0</v>
      </c>
      <c r="K208" s="188"/>
      <c r="L208" s="193"/>
      <c r="M208" s="194"/>
      <c r="N208" s="195"/>
      <c r="O208" s="195"/>
      <c r="P208" s="196">
        <f>SUM(P209:P214)</f>
        <v>0</v>
      </c>
      <c r="Q208" s="195"/>
      <c r="R208" s="196">
        <f>SUM(R209:R214)</f>
        <v>0.35507055999999998</v>
      </c>
      <c r="S208" s="195"/>
      <c r="T208" s="197">
        <f>SUM(T209:T214)</f>
        <v>0</v>
      </c>
      <c r="U208" s="12"/>
      <c r="V208" s="12"/>
      <c r="W208" s="12"/>
      <c r="X208" s="12"/>
      <c r="Y208" s="12"/>
      <c r="Z208" s="12"/>
      <c r="AA208" s="12"/>
      <c r="AB208" s="12"/>
      <c r="AC208" s="12"/>
      <c r="AD208" s="12"/>
      <c r="AE208" s="12"/>
      <c r="AR208" s="198" t="s">
        <v>79</v>
      </c>
      <c r="AT208" s="199" t="s">
        <v>68</v>
      </c>
      <c r="AU208" s="199" t="s">
        <v>77</v>
      </c>
      <c r="AY208" s="198" t="s">
        <v>140</v>
      </c>
      <c r="BK208" s="200">
        <f>SUM(BK209:BK214)</f>
        <v>0</v>
      </c>
    </row>
    <row r="209" s="2" customFormat="1" ht="24.15" customHeight="1">
      <c r="A209" s="37"/>
      <c r="B209" s="38"/>
      <c r="C209" s="203" t="s">
        <v>420</v>
      </c>
      <c r="D209" s="203" t="s">
        <v>142</v>
      </c>
      <c r="E209" s="204" t="s">
        <v>938</v>
      </c>
      <c r="F209" s="205" t="s">
        <v>939</v>
      </c>
      <c r="G209" s="206" t="s">
        <v>155</v>
      </c>
      <c r="H209" s="207">
        <v>13.087999999999999</v>
      </c>
      <c r="I209" s="208"/>
      <c r="J209" s="209">
        <f>ROUND(I209*H209,2)</f>
        <v>0</v>
      </c>
      <c r="K209" s="205" t="s">
        <v>19</v>
      </c>
      <c r="L209" s="43"/>
      <c r="M209" s="210" t="s">
        <v>19</v>
      </c>
      <c r="N209" s="211" t="s">
        <v>40</v>
      </c>
      <c r="O209" s="83"/>
      <c r="P209" s="212">
        <f>O209*H209</f>
        <v>0</v>
      </c>
      <c r="Q209" s="212">
        <v>0.020119999999999999</v>
      </c>
      <c r="R209" s="212">
        <f>Q209*H209</f>
        <v>0.26333055999999999</v>
      </c>
      <c r="S209" s="212">
        <v>0</v>
      </c>
      <c r="T209" s="213">
        <f>S209*H209</f>
        <v>0</v>
      </c>
      <c r="U209" s="37"/>
      <c r="V209" s="37"/>
      <c r="W209" s="37"/>
      <c r="X209" s="37"/>
      <c r="Y209" s="37"/>
      <c r="Z209" s="37"/>
      <c r="AA209" s="37"/>
      <c r="AB209" s="37"/>
      <c r="AC209" s="37"/>
      <c r="AD209" s="37"/>
      <c r="AE209" s="37"/>
      <c r="AR209" s="214" t="s">
        <v>236</v>
      </c>
      <c r="AT209" s="214" t="s">
        <v>142</v>
      </c>
      <c r="AU209" s="214" t="s">
        <v>79</v>
      </c>
      <c r="AY209" s="16" t="s">
        <v>140</v>
      </c>
      <c r="BE209" s="215">
        <f>IF(N209="základní",J209,0)</f>
        <v>0</v>
      </c>
      <c r="BF209" s="215">
        <f>IF(N209="snížená",J209,0)</f>
        <v>0</v>
      </c>
      <c r="BG209" s="215">
        <f>IF(N209="zákl. přenesená",J209,0)</f>
        <v>0</v>
      </c>
      <c r="BH209" s="215">
        <f>IF(N209="sníž. přenesená",J209,0)</f>
        <v>0</v>
      </c>
      <c r="BI209" s="215">
        <f>IF(N209="nulová",J209,0)</f>
        <v>0</v>
      </c>
      <c r="BJ209" s="16" t="s">
        <v>77</v>
      </c>
      <c r="BK209" s="215">
        <f>ROUND(I209*H209,2)</f>
        <v>0</v>
      </c>
      <c r="BL209" s="16" t="s">
        <v>236</v>
      </c>
      <c r="BM209" s="214" t="s">
        <v>940</v>
      </c>
    </row>
    <row r="210" s="13" customFormat="1">
      <c r="A210" s="13"/>
      <c r="B210" s="221"/>
      <c r="C210" s="222"/>
      <c r="D210" s="223" t="s">
        <v>151</v>
      </c>
      <c r="E210" s="224" t="s">
        <v>19</v>
      </c>
      <c r="F210" s="225" t="s">
        <v>941</v>
      </c>
      <c r="G210" s="222"/>
      <c r="H210" s="226">
        <v>13.087999999999999</v>
      </c>
      <c r="I210" s="227"/>
      <c r="J210" s="222"/>
      <c r="K210" s="222"/>
      <c r="L210" s="228"/>
      <c r="M210" s="229"/>
      <c r="N210" s="230"/>
      <c r="O210" s="230"/>
      <c r="P210" s="230"/>
      <c r="Q210" s="230"/>
      <c r="R210" s="230"/>
      <c r="S210" s="230"/>
      <c r="T210" s="231"/>
      <c r="U210" s="13"/>
      <c r="V210" s="13"/>
      <c r="W210" s="13"/>
      <c r="X210" s="13"/>
      <c r="Y210" s="13"/>
      <c r="Z210" s="13"/>
      <c r="AA210" s="13"/>
      <c r="AB210" s="13"/>
      <c r="AC210" s="13"/>
      <c r="AD210" s="13"/>
      <c r="AE210" s="13"/>
      <c r="AT210" s="232" t="s">
        <v>151</v>
      </c>
      <c r="AU210" s="232" t="s">
        <v>79</v>
      </c>
      <c r="AV210" s="13" t="s">
        <v>79</v>
      </c>
      <c r="AW210" s="13" t="s">
        <v>31</v>
      </c>
      <c r="AX210" s="13" t="s">
        <v>69</v>
      </c>
      <c r="AY210" s="232" t="s">
        <v>140</v>
      </c>
    </row>
    <row r="211" s="2" customFormat="1" ht="49.05" customHeight="1">
      <c r="A211" s="37"/>
      <c r="B211" s="38"/>
      <c r="C211" s="203" t="s">
        <v>427</v>
      </c>
      <c r="D211" s="203" t="s">
        <v>142</v>
      </c>
      <c r="E211" s="204" t="s">
        <v>942</v>
      </c>
      <c r="F211" s="205" t="s">
        <v>943</v>
      </c>
      <c r="G211" s="206" t="s">
        <v>423</v>
      </c>
      <c r="H211" s="207">
        <v>3</v>
      </c>
      <c r="I211" s="208"/>
      <c r="J211" s="209">
        <f>ROUND(I211*H211,2)</f>
        <v>0</v>
      </c>
      <c r="K211" s="205" t="s">
        <v>19</v>
      </c>
      <c r="L211" s="43"/>
      <c r="M211" s="210" t="s">
        <v>19</v>
      </c>
      <c r="N211" s="211" t="s">
        <v>40</v>
      </c>
      <c r="O211" s="83"/>
      <c r="P211" s="212">
        <f>O211*H211</f>
        <v>0</v>
      </c>
      <c r="Q211" s="212">
        <v>0.03058</v>
      </c>
      <c r="R211" s="212">
        <f>Q211*H211</f>
        <v>0.091740000000000002</v>
      </c>
      <c r="S211" s="212">
        <v>0</v>
      </c>
      <c r="T211" s="213">
        <f>S211*H211</f>
        <v>0</v>
      </c>
      <c r="U211" s="37"/>
      <c r="V211" s="37"/>
      <c r="W211" s="37"/>
      <c r="X211" s="37"/>
      <c r="Y211" s="37"/>
      <c r="Z211" s="37"/>
      <c r="AA211" s="37"/>
      <c r="AB211" s="37"/>
      <c r="AC211" s="37"/>
      <c r="AD211" s="37"/>
      <c r="AE211" s="37"/>
      <c r="AR211" s="214" t="s">
        <v>236</v>
      </c>
      <c r="AT211" s="214" t="s">
        <v>142</v>
      </c>
      <c r="AU211" s="214" t="s">
        <v>79</v>
      </c>
      <c r="AY211" s="16" t="s">
        <v>140</v>
      </c>
      <c r="BE211" s="215">
        <f>IF(N211="základní",J211,0)</f>
        <v>0</v>
      </c>
      <c r="BF211" s="215">
        <f>IF(N211="snížená",J211,0)</f>
        <v>0</v>
      </c>
      <c r="BG211" s="215">
        <f>IF(N211="zákl. přenesená",J211,0)</f>
        <v>0</v>
      </c>
      <c r="BH211" s="215">
        <f>IF(N211="sníž. přenesená",J211,0)</f>
        <v>0</v>
      </c>
      <c r="BI211" s="215">
        <f>IF(N211="nulová",J211,0)</f>
        <v>0</v>
      </c>
      <c r="BJ211" s="16" t="s">
        <v>77</v>
      </c>
      <c r="BK211" s="215">
        <f>ROUND(I211*H211,2)</f>
        <v>0</v>
      </c>
      <c r="BL211" s="16" t="s">
        <v>236</v>
      </c>
      <c r="BM211" s="214" t="s">
        <v>944</v>
      </c>
    </row>
    <row r="212" s="13" customFormat="1">
      <c r="A212" s="13"/>
      <c r="B212" s="221"/>
      <c r="C212" s="222"/>
      <c r="D212" s="223" t="s">
        <v>151</v>
      </c>
      <c r="E212" s="224" t="s">
        <v>19</v>
      </c>
      <c r="F212" s="225" t="s">
        <v>836</v>
      </c>
      <c r="G212" s="222"/>
      <c r="H212" s="226">
        <v>3</v>
      </c>
      <c r="I212" s="227"/>
      <c r="J212" s="222"/>
      <c r="K212" s="222"/>
      <c r="L212" s="228"/>
      <c r="M212" s="229"/>
      <c r="N212" s="230"/>
      <c r="O212" s="230"/>
      <c r="P212" s="230"/>
      <c r="Q212" s="230"/>
      <c r="R212" s="230"/>
      <c r="S212" s="230"/>
      <c r="T212" s="231"/>
      <c r="U212" s="13"/>
      <c r="V212" s="13"/>
      <c r="W212" s="13"/>
      <c r="X212" s="13"/>
      <c r="Y212" s="13"/>
      <c r="Z212" s="13"/>
      <c r="AA212" s="13"/>
      <c r="AB212" s="13"/>
      <c r="AC212" s="13"/>
      <c r="AD212" s="13"/>
      <c r="AE212" s="13"/>
      <c r="AT212" s="232" t="s">
        <v>151</v>
      </c>
      <c r="AU212" s="232" t="s">
        <v>79</v>
      </c>
      <c r="AV212" s="13" t="s">
        <v>79</v>
      </c>
      <c r="AW212" s="13" t="s">
        <v>31</v>
      </c>
      <c r="AX212" s="13" t="s">
        <v>69</v>
      </c>
      <c r="AY212" s="232" t="s">
        <v>140</v>
      </c>
    </row>
    <row r="213" s="2" customFormat="1" ht="44.25" customHeight="1">
      <c r="A213" s="37"/>
      <c r="B213" s="38"/>
      <c r="C213" s="203" t="s">
        <v>433</v>
      </c>
      <c r="D213" s="203" t="s">
        <v>142</v>
      </c>
      <c r="E213" s="204" t="s">
        <v>945</v>
      </c>
      <c r="F213" s="205" t="s">
        <v>946</v>
      </c>
      <c r="G213" s="206" t="s">
        <v>524</v>
      </c>
      <c r="H213" s="244"/>
      <c r="I213" s="208"/>
      <c r="J213" s="209">
        <f>ROUND(I213*H213,2)</f>
        <v>0</v>
      </c>
      <c r="K213" s="205" t="s">
        <v>146</v>
      </c>
      <c r="L213" s="43"/>
      <c r="M213" s="210" t="s">
        <v>19</v>
      </c>
      <c r="N213" s="211" t="s">
        <v>40</v>
      </c>
      <c r="O213" s="83"/>
      <c r="P213" s="212">
        <f>O213*H213</f>
        <v>0</v>
      </c>
      <c r="Q213" s="212">
        <v>0</v>
      </c>
      <c r="R213" s="212">
        <f>Q213*H213</f>
        <v>0</v>
      </c>
      <c r="S213" s="212">
        <v>0</v>
      </c>
      <c r="T213" s="213">
        <f>S213*H213</f>
        <v>0</v>
      </c>
      <c r="U213" s="37"/>
      <c r="V213" s="37"/>
      <c r="W213" s="37"/>
      <c r="X213" s="37"/>
      <c r="Y213" s="37"/>
      <c r="Z213" s="37"/>
      <c r="AA213" s="37"/>
      <c r="AB213" s="37"/>
      <c r="AC213" s="37"/>
      <c r="AD213" s="37"/>
      <c r="AE213" s="37"/>
      <c r="AR213" s="214" t="s">
        <v>236</v>
      </c>
      <c r="AT213" s="214" t="s">
        <v>142</v>
      </c>
      <c r="AU213" s="214" t="s">
        <v>79</v>
      </c>
      <c r="AY213" s="16" t="s">
        <v>140</v>
      </c>
      <c r="BE213" s="215">
        <f>IF(N213="základní",J213,0)</f>
        <v>0</v>
      </c>
      <c r="BF213" s="215">
        <f>IF(N213="snížená",J213,0)</f>
        <v>0</v>
      </c>
      <c r="BG213" s="215">
        <f>IF(N213="zákl. přenesená",J213,0)</f>
        <v>0</v>
      </c>
      <c r="BH213" s="215">
        <f>IF(N213="sníž. přenesená",J213,0)</f>
        <v>0</v>
      </c>
      <c r="BI213" s="215">
        <f>IF(N213="nulová",J213,0)</f>
        <v>0</v>
      </c>
      <c r="BJ213" s="16" t="s">
        <v>77</v>
      </c>
      <c r="BK213" s="215">
        <f>ROUND(I213*H213,2)</f>
        <v>0</v>
      </c>
      <c r="BL213" s="16" t="s">
        <v>236</v>
      </c>
      <c r="BM213" s="214" t="s">
        <v>947</v>
      </c>
    </row>
    <row r="214" s="2" customFormat="1">
      <c r="A214" s="37"/>
      <c r="B214" s="38"/>
      <c r="C214" s="39"/>
      <c r="D214" s="216" t="s">
        <v>149</v>
      </c>
      <c r="E214" s="39"/>
      <c r="F214" s="217" t="s">
        <v>948</v>
      </c>
      <c r="G214" s="39"/>
      <c r="H214" s="39"/>
      <c r="I214" s="218"/>
      <c r="J214" s="39"/>
      <c r="K214" s="39"/>
      <c r="L214" s="43"/>
      <c r="M214" s="219"/>
      <c r="N214" s="220"/>
      <c r="O214" s="83"/>
      <c r="P214" s="83"/>
      <c r="Q214" s="83"/>
      <c r="R214" s="83"/>
      <c r="S214" s="83"/>
      <c r="T214" s="84"/>
      <c r="U214" s="37"/>
      <c r="V214" s="37"/>
      <c r="W214" s="37"/>
      <c r="X214" s="37"/>
      <c r="Y214" s="37"/>
      <c r="Z214" s="37"/>
      <c r="AA214" s="37"/>
      <c r="AB214" s="37"/>
      <c r="AC214" s="37"/>
      <c r="AD214" s="37"/>
      <c r="AE214" s="37"/>
      <c r="AT214" s="16" t="s">
        <v>149</v>
      </c>
      <c r="AU214" s="16" t="s">
        <v>79</v>
      </c>
    </row>
    <row r="215" s="12" customFormat="1" ht="22.8" customHeight="1">
      <c r="A215" s="12"/>
      <c r="B215" s="187"/>
      <c r="C215" s="188"/>
      <c r="D215" s="189" t="s">
        <v>68</v>
      </c>
      <c r="E215" s="201" t="s">
        <v>527</v>
      </c>
      <c r="F215" s="201" t="s">
        <v>528</v>
      </c>
      <c r="G215" s="188"/>
      <c r="H215" s="188"/>
      <c r="I215" s="191"/>
      <c r="J215" s="202">
        <f>BK215</f>
        <v>0</v>
      </c>
      <c r="K215" s="188"/>
      <c r="L215" s="193"/>
      <c r="M215" s="194"/>
      <c r="N215" s="195"/>
      <c r="O215" s="195"/>
      <c r="P215" s="196">
        <f>SUM(P216:P229)</f>
        <v>0</v>
      </c>
      <c r="Q215" s="195"/>
      <c r="R215" s="196">
        <f>SUM(R216:R229)</f>
        <v>0.10713</v>
      </c>
      <c r="S215" s="195"/>
      <c r="T215" s="197">
        <f>SUM(T216:T229)</f>
        <v>0</v>
      </c>
      <c r="U215" s="12"/>
      <c r="V215" s="12"/>
      <c r="W215" s="12"/>
      <c r="X215" s="12"/>
      <c r="Y215" s="12"/>
      <c r="Z215" s="12"/>
      <c r="AA215" s="12"/>
      <c r="AB215" s="12"/>
      <c r="AC215" s="12"/>
      <c r="AD215" s="12"/>
      <c r="AE215" s="12"/>
      <c r="AR215" s="198" t="s">
        <v>79</v>
      </c>
      <c r="AT215" s="199" t="s">
        <v>68</v>
      </c>
      <c r="AU215" s="199" t="s">
        <v>77</v>
      </c>
      <c r="AY215" s="198" t="s">
        <v>140</v>
      </c>
      <c r="BK215" s="200">
        <f>SUM(BK216:BK229)</f>
        <v>0</v>
      </c>
    </row>
    <row r="216" s="2" customFormat="1" ht="37.8" customHeight="1">
      <c r="A216" s="37"/>
      <c r="B216" s="38"/>
      <c r="C216" s="203" t="s">
        <v>441</v>
      </c>
      <c r="D216" s="203" t="s">
        <v>142</v>
      </c>
      <c r="E216" s="204" t="s">
        <v>949</v>
      </c>
      <c r="F216" s="205" t="s">
        <v>950</v>
      </c>
      <c r="G216" s="206" t="s">
        <v>423</v>
      </c>
      <c r="H216" s="207">
        <v>5</v>
      </c>
      <c r="I216" s="208"/>
      <c r="J216" s="209">
        <f>ROUND(I216*H216,2)</f>
        <v>0</v>
      </c>
      <c r="K216" s="205" t="s">
        <v>146</v>
      </c>
      <c r="L216" s="43"/>
      <c r="M216" s="210" t="s">
        <v>19</v>
      </c>
      <c r="N216" s="211" t="s">
        <v>40</v>
      </c>
      <c r="O216" s="83"/>
      <c r="P216" s="212">
        <f>O216*H216</f>
        <v>0</v>
      </c>
      <c r="Q216" s="212">
        <v>0</v>
      </c>
      <c r="R216" s="212">
        <f>Q216*H216</f>
        <v>0</v>
      </c>
      <c r="S216" s="212">
        <v>0</v>
      </c>
      <c r="T216" s="213">
        <f>S216*H216</f>
        <v>0</v>
      </c>
      <c r="U216" s="37"/>
      <c r="V216" s="37"/>
      <c r="W216" s="37"/>
      <c r="X216" s="37"/>
      <c r="Y216" s="37"/>
      <c r="Z216" s="37"/>
      <c r="AA216" s="37"/>
      <c r="AB216" s="37"/>
      <c r="AC216" s="37"/>
      <c r="AD216" s="37"/>
      <c r="AE216" s="37"/>
      <c r="AR216" s="214" t="s">
        <v>236</v>
      </c>
      <c r="AT216" s="214" t="s">
        <v>142</v>
      </c>
      <c r="AU216" s="214" t="s">
        <v>79</v>
      </c>
      <c r="AY216" s="16" t="s">
        <v>140</v>
      </c>
      <c r="BE216" s="215">
        <f>IF(N216="základní",J216,0)</f>
        <v>0</v>
      </c>
      <c r="BF216" s="215">
        <f>IF(N216="snížená",J216,0)</f>
        <v>0</v>
      </c>
      <c r="BG216" s="215">
        <f>IF(N216="zákl. přenesená",J216,0)</f>
        <v>0</v>
      </c>
      <c r="BH216" s="215">
        <f>IF(N216="sníž. přenesená",J216,0)</f>
        <v>0</v>
      </c>
      <c r="BI216" s="215">
        <f>IF(N216="nulová",J216,0)</f>
        <v>0</v>
      </c>
      <c r="BJ216" s="16" t="s">
        <v>77</v>
      </c>
      <c r="BK216" s="215">
        <f>ROUND(I216*H216,2)</f>
        <v>0</v>
      </c>
      <c r="BL216" s="16" t="s">
        <v>236</v>
      </c>
      <c r="BM216" s="214" t="s">
        <v>951</v>
      </c>
    </row>
    <row r="217" s="2" customFormat="1">
      <c r="A217" s="37"/>
      <c r="B217" s="38"/>
      <c r="C217" s="39"/>
      <c r="D217" s="216" t="s">
        <v>149</v>
      </c>
      <c r="E217" s="39"/>
      <c r="F217" s="217" t="s">
        <v>952</v>
      </c>
      <c r="G217" s="39"/>
      <c r="H217" s="39"/>
      <c r="I217" s="218"/>
      <c r="J217" s="39"/>
      <c r="K217" s="39"/>
      <c r="L217" s="43"/>
      <c r="M217" s="219"/>
      <c r="N217" s="220"/>
      <c r="O217" s="83"/>
      <c r="P217" s="83"/>
      <c r="Q217" s="83"/>
      <c r="R217" s="83"/>
      <c r="S217" s="83"/>
      <c r="T217" s="84"/>
      <c r="U217" s="37"/>
      <c r="V217" s="37"/>
      <c r="W217" s="37"/>
      <c r="X217" s="37"/>
      <c r="Y217" s="37"/>
      <c r="Z217" s="37"/>
      <c r="AA217" s="37"/>
      <c r="AB217" s="37"/>
      <c r="AC217" s="37"/>
      <c r="AD217" s="37"/>
      <c r="AE217" s="37"/>
      <c r="AT217" s="16" t="s">
        <v>149</v>
      </c>
      <c r="AU217" s="16" t="s">
        <v>79</v>
      </c>
    </row>
    <row r="218" s="2" customFormat="1" ht="24.15" customHeight="1">
      <c r="A218" s="37"/>
      <c r="B218" s="38"/>
      <c r="C218" s="233" t="s">
        <v>446</v>
      </c>
      <c r="D218" s="233" t="s">
        <v>237</v>
      </c>
      <c r="E218" s="234" t="s">
        <v>953</v>
      </c>
      <c r="F218" s="235" t="s">
        <v>954</v>
      </c>
      <c r="G218" s="236" t="s">
        <v>423</v>
      </c>
      <c r="H218" s="237">
        <v>3</v>
      </c>
      <c r="I218" s="238"/>
      <c r="J218" s="239">
        <f>ROUND(I218*H218,2)</f>
        <v>0</v>
      </c>
      <c r="K218" s="235" t="s">
        <v>146</v>
      </c>
      <c r="L218" s="240"/>
      <c r="M218" s="241" t="s">
        <v>19</v>
      </c>
      <c r="N218" s="242" t="s">
        <v>40</v>
      </c>
      <c r="O218" s="83"/>
      <c r="P218" s="212">
        <f>O218*H218</f>
        <v>0</v>
      </c>
      <c r="Q218" s="212">
        <v>0.0195</v>
      </c>
      <c r="R218" s="212">
        <f>Q218*H218</f>
        <v>0.058499999999999996</v>
      </c>
      <c r="S218" s="212">
        <v>0</v>
      </c>
      <c r="T218" s="213">
        <f>S218*H218</f>
        <v>0</v>
      </c>
      <c r="U218" s="37"/>
      <c r="V218" s="37"/>
      <c r="W218" s="37"/>
      <c r="X218" s="37"/>
      <c r="Y218" s="37"/>
      <c r="Z218" s="37"/>
      <c r="AA218" s="37"/>
      <c r="AB218" s="37"/>
      <c r="AC218" s="37"/>
      <c r="AD218" s="37"/>
      <c r="AE218" s="37"/>
      <c r="AR218" s="214" t="s">
        <v>367</v>
      </c>
      <c r="AT218" s="214" t="s">
        <v>237</v>
      </c>
      <c r="AU218" s="214" t="s">
        <v>79</v>
      </c>
      <c r="AY218" s="16" t="s">
        <v>140</v>
      </c>
      <c r="BE218" s="215">
        <f>IF(N218="základní",J218,0)</f>
        <v>0</v>
      </c>
      <c r="BF218" s="215">
        <f>IF(N218="snížená",J218,0)</f>
        <v>0</v>
      </c>
      <c r="BG218" s="215">
        <f>IF(N218="zákl. přenesená",J218,0)</f>
        <v>0</v>
      </c>
      <c r="BH218" s="215">
        <f>IF(N218="sníž. přenesená",J218,0)</f>
        <v>0</v>
      </c>
      <c r="BI218" s="215">
        <f>IF(N218="nulová",J218,0)</f>
        <v>0</v>
      </c>
      <c r="BJ218" s="16" t="s">
        <v>77</v>
      </c>
      <c r="BK218" s="215">
        <f>ROUND(I218*H218,2)</f>
        <v>0</v>
      </c>
      <c r="BL218" s="16" t="s">
        <v>236</v>
      </c>
      <c r="BM218" s="214" t="s">
        <v>955</v>
      </c>
    </row>
    <row r="219" s="13" customFormat="1">
      <c r="A219" s="13"/>
      <c r="B219" s="221"/>
      <c r="C219" s="222"/>
      <c r="D219" s="223" t="s">
        <v>151</v>
      </c>
      <c r="E219" s="224" t="s">
        <v>19</v>
      </c>
      <c r="F219" s="225" t="s">
        <v>836</v>
      </c>
      <c r="G219" s="222"/>
      <c r="H219" s="226">
        <v>3</v>
      </c>
      <c r="I219" s="227"/>
      <c r="J219" s="222"/>
      <c r="K219" s="222"/>
      <c r="L219" s="228"/>
      <c r="M219" s="229"/>
      <c r="N219" s="230"/>
      <c r="O219" s="230"/>
      <c r="P219" s="230"/>
      <c r="Q219" s="230"/>
      <c r="R219" s="230"/>
      <c r="S219" s="230"/>
      <c r="T219" s="231"/>
      <c r="U219" s="13"/>
      <c r="V219" s="13"/>
      <c r="W219" s="13"/>
      <c r="X219" s="13"/>
      <c r="Y219" s="13"/>
      <c r="Z219" s="13"/>
      <c r="AA219" s="13"/>
      <c r="AB219" s="13"/>
      <c r="AC219" s="13"/>
      <c r="AD219" s="13"/>
      <c r="AE219" s="13"/>
      <c r="AT219" s="232" t="s">
        <v>151</v>
      </c>
      <c r="AU219" s="232" t="s">
        <v>79</v>
      </c>
      <c r="AV219" s="13" t="s">
        <v>79</v>
      </c>
      <c r="AW219" s="13" t="s">
        <v>31</v>
      </c>
      <c r="AX219" s="13" t="s">
        <v>69</v>
      </c>
      <c r="AY219" s="232" t="s">
        <v>140</v>
      </c>
    </row>
    <row r="220" s="2" customFormat="1" ht="24.15" customHeight="1">
      <c r="A220" s="37"/>
      <c r="B220" s="38"/>
      <c r="C220" s="233" t="s">
        <v>451</v>
      </c>
      <c r="D220" s="233" t="s">
        <v>237</v>
      </c>
      <c r="E220" s="234" t="s">
        <v>956</v>
      </c>
      <c r="F220" s="235" t="s">
        <v>957</v>
      </c>
      <c r="G220" s="236" t="s">
        <v>423</v>
      </c>
      <c r="H220" s="237">
        <v>2</v>
      </c>
      <c r="I220" s="238"/>
      <c r="J220" s="239">
        <f>ROUND(I220*H220,2)</f>
        <v>0</v>
      </c>
      <c r="K220" s="235" t="s">
        <v>146</v>
      </c>
      <c r="L220" s="240"/>
      <c r="M220" s="241" t="s">
        <v>19</v>
      </c>
      <c r="N220" s="242" t="s">
        <v>40</v>
      </c>
      <c r="O220" s="83"/>
      <c r="P220" s="212">
        <f>O220*H220</f>
        <v>0</v>
      </c>
      <c r="Q220" s="212">
        <v>0.020500000000000001</v>
      </c>
      <c r="R220" s="212">
        <f>Q220*H220</f>
        <v>0.041000000000000002</v>
      </c>
      <c r="S220" s="212">
        <v>0</v>
      </c>
      <c r="T220" s="213">
        <f>S220*H220</f>
        <v>0</v>
      </c>
      <c r="U220" s="37"/>
      <c r="V220" s="37"/>
      <c r="W220" s="37"/>
      <c r="X220" s="37"/>
      <c r="Y220" s="37"/>
      <c r="Z220" s="37"/>
      <c r="AA220" s="37"/>
      <c r="AB220" s="37"/>
      <c r="AC220" s="37"/>
      <c r="AD220" s="37"/>
      <c r="AE220" s="37"/>
      <c r="AR220" s="214" t="s">
        <v>367</v>
      </c>
      <c r="AT220" s="214" t="s">
        <v>237</v>
      </c>
      <c r="AU220" s="214" t="s">
        <v>79</v>
      </c>
      <c r="AY220" s="16" t="s">
        <v>140</v>
      </c>
      <c r="BE220" s="215">
        <f>IF(N220="základní",J220,0)</f>
        <v>0</v>
      </c>
      <c r="BF220" s="215">
        <f>IF(N220="snížená",J220,0)</f>
        <v>0</v>
      </c>
      <c r="BG220" s="215">
        <f>IF(N220="zákl. přenesená",J220,0)</f>
        <v>0</v>
      </c>
      <c r="BH220" s="215">
        <f>IF(N220="sníž. přenesená",J220,0)</f>
        <v>0</v>
      </c>
      <c r="BI220" s="215">
        <f>IF(N220="nulová",J220,0)</f>
        <v>0</v>
      </c>
      <c r="BJ220" s="16" t="s">
        <v>77</v>
      </c>
      <c r="BK220" s="215">
        <f>ROUND(I220*H220,2)</f>
        <v>0</v>
      </c>
      <c r="BL220" s="16" t="s">
        <v>236</v>
      </c>
      <c r="BM220" s="214" t="s">
        <v>958</v>
      </c>
    </row>
    <row r="221" s="13" customFormat="1">
      <c r="A221" s="13"/>
      <c r="B221" s="221"/>
      <c r="C221" s="222"/>
      <c r="D221" s="223" t="s">
        <v>151</v>
      </c>
      <c r="E221" s="224" t="s">
        <v>19</v>
      </c>
      <c r="F221" s="225" t="s">
        <v>557</v>
      </c>
      <c r="G221" s="222"/>
      <c r="H221" s="226">
        <v>2</v>
      </c>
      <c r="I221" s="227"/>
      <c r="J221" s="222"/>
      <c r="K221" s="222"/>
      <c r="L221" s="228"/>
      <c r="M221" s="229"/>
      <c r="N221" s="230"/>
      <c r="O221" s="230"/>
      <c r="P221" s="230"/>
      <c r="Q221" s="230"/>
      <c r="R221" s="230"/>
      <c r="S221" s="230"/>
      <c r="T221" s="231"/>
      <c r="U221" s="13"/>
      <c r="V221" s="13"/>
      <c r="W221" s="13"/>
      <c r="X221" s="13"/>
      <c r="Y221" s="13"/>
      <c r="Z221" s="13"/>
      <c r="AA221" s="13"/>
      <c r="AB221" s="13"/>
      <c r="AC221" s="13"/>
      <c r="AD221" s="13"/>
      <c r="AE221" s="13"/>
      <c r="AT221" s="232" t="s">
        <v>151</v>
      </c>
      <c r="AU221" s="232" t="s">
        <v>79</v>
      </c>
      <c r="AV221" s="13" t="s">
        <v>79</v>
      </c>
      <c r="AW221" s="13" t="s">
        <v>31</v>
      </c>
      <c r="AX221" s="13" t="s">
        <v>69</v>
      </c>
      <c r="AY221" s="232" t="s">
        <v>140</v>
      </c>
    </row>
    <row r="222" s="2" customFormat="1" ht="24.15" customHeight="1">
      <c r="A222" s="37"/>
      <c r="B222" s="38"/>
      <c r="C222" s="203" t="s">
        <v>458</v>
      </c>
      <c r="D222" s="203" t="s">
        <v>142</v>
      </c>
      <c r="E222" s="204" t="s">
        <v>959</v>
      </c>
      <c r="F222" s="205" t="s">
        <v>960</v>
      </c>
      <c r="G222" s="206" t="s">
        <v>423</v>
      </c>
      <c r="H222" s="207">
        <v>4</v>
      </c>
      <c r="I222" s="208"/>
      <c r="J222" s="209">
        <f>ROUND(I222*H222,2)</f>
        <v>0</v>
      </c>
      <c r="K222" s="205" t="s">
        <v>146</v>
      </c>
      <c r="L222" s="43"/>
      <c r="M222" s="210" t="s">
        <v>19</v>
      </c>
      <c r="N222" s="211" t="s">
        <v>40</v>
      </c>
      <c r="O222" s="83"/>
      <c r="P222" s="212">
        <f>O222*H222</f>
        <v>0</v>
      </c>
      <c r="Q222" s="212">
        <v>0</v>
      </c>
      <c r="R222" s="212">
        <f>Q222*H222</f>
        <v>0</v>
      </c>
      <c r="S222" s="212">
        <v>0</v>
      </c>
      <c r="T222" s="213">
        <f>S222*H222</f>
        <v>0</v>
      </c>
      <c r="U222" s="37"/>
      <c r="V222" s="37"/>
      <c r="W222" s="37"/>
      <c r="X222" s="37"/>
      <c r="Y222" s="37"/>
      <c r="Z222" s="37"/>
      <c r="AA222" s="37"/>
      <c r="AB222" s="37"/>
      <c r="AC222" s="37"/>
      <c r="AD222" s="37"/>
      <c r="AE222" s="37"/>
      <c r="AR222" s="214" t="s">
        <v>236</v>
      </c>
      <c r="AT222" s="214" t="s">
        <v>142</v>
      </c>
      <c r="AU222" s="214" t="s">
        <v>79</v>
      </c>
      <c r="AY222" s="16" t="s">
        <v>140</v>
      </c>
      <c r="BE222" s="215">
        <f>IF(N222="základní",J222,0)</f>
        <v>0</v>
      </c>
      <c r="BF222" s="215">
        <f>IF(N222="snížená",J222,0)</f>
        <v>0</v>
      </c>
      <c r="BG222" s="215">
        <f>IF(N222="zákl. přenesená",J222,0)</f>
        <v>0</v>
      </c>
      <c r="BH222" s="215">
        <f>IF(N222="sníž. přenesená",J222,0)</f>
        <v>0</v>
      </c>
      <c r="BI222" s="215">
        <f>IF(N222="nulová",J222,0)</f>
        <v>0</v>
      </c>
      <c r="BJ222" s="16" t="s">
        <v>77</v>
      </c>
      <c r="BK222" s="215">
        <f>ROUND(I222*H222,2)</f>
        <v>0</v>
      </c>
      <c r="BL222" s="16" t="s">
        <v>236</v>
      </c>
      <c r="BM222" s="214" t="s">
        <v>961</v>
      </c>
    </row>
    <row r="223" s="2" customFormat="1">
      <c r="A223" s="37"/>
      <c r="B223" s="38"/>
      <c r="C223" s="39"/>
      <c r="D223" s="216" t="s">
        <v>149</v>
      </c>
      <c r="E223" s="39"/>
      <c r="F223" s="217" t="s">
        <v>962</v>
      </c>
      <c r="G223" s="39"/>
      <c r="H223" s="39"/>
      <c r="I223" s="218"/>
      <c r="J223" s="39"/>
      <c r="K223" s="39"/>
      <c r="L223" s="43"/>
      <c r="M223" s="219"/>
      <c r="N223" s="220"/>
      <c r="O223" s="83"/>
      <c r="P223" s="83"/>
      <c r="Q223" s="83"/>
      <c r="R223" s="83"/>
      <c r="S223" s="83"/>
      <c r="T223" s="84"/>
      <c r="U223" s="37"/>
      <c r="V223" s="37"/>
      <c r="W223" s="37"/>
      <c r="X223" s="37"/>
      <c r="Y223" s="37"/>
      <c r="Z223" s="37"/>
      <c r="AA223" s="37"/>
      <c r="AB223" s="37"/>
      <c r="AC223" s="37"/>
      <c r="AD223" s="37"/>
      <c r="AE223" s="37"/>
      <c r="AT223" s="16" t="s">
        <v>149</v>
      </c>
      <c r="AU223" s="16" t="s">
        <v>79</v>
      </c>
    </row>
    <row r="224" s="2" customFormat="1" ht="24.15" customHeight="1">
      <c r="A224" s="37"/>
      <c r="B224" s="38"/>
      <c r="C224" s="233" t="s">
        <v>463</v>
      </c>
      <c r="D224" s="233" t="s">
        <v>237</v>
      </c>
      <c r="E224" s="234" t="s">
        <v>963</v>
      </c>
      <c r="F224" s="235" t="s">
        <v>964</v>
      </c>
      <c r="G224" s="236" t="s">
        <v>423</v>
      </c>
      <c r="H224" s="237">
        <v>3</v>
      </c>
      <c r="I224" s="238"/>
      <c r="J224" s="239">
        <f>ROUND(I224*H224,2)</f>
        <v>0</v>
      </c>
      <c r="K224" s="235" t="s">
        <v>146</v>
      </c>
      <c r="L224" s="240"/>
      <c r="M224" s="241" t="s">
        <v>19</v>
      </c>
      <c r="N224" s="242" t="s">
        <v>40</v>
      </c>
      <c r="O224" s="83"/>
      <c r="P224" s="212">
        <f>O224*H224</f>
        <v>0</v>
      </c>
      <c r="Q224" s="212">
        <v>0.0018500000000000001</v>
      </c>
      <c r="R224" s="212">
        <f>Q224*H224</f>
        <v>0.0055500000000000002</v>
      </c>
      <c r="S224" s="212">
        <v>0</v>
      </c>
      <c r="T224" s="213">
        <f>S224*H224</f>
        <v>0</v>
      </c>
      <c r="U224" s="37"/>
      <c r="V224" s="37"/>
      <c r="W224" s="37"/>
      <c r="X224" s="37"/>
      <c r="Y224" s="37"/>
      <c r="Z224" s="37"/>
      <c r="AA224" s="37"/>
      <c r="AB224" s="37"/>
      <c r="AC224" s="37"/>
      <c r="AD224" s="37"/>
      <c r="AE224" s="37"/>
      <c r="AR224" s="214" t="s">
        <v>367</v>
      </c>
      <c r="AT224" s="214" t="s">
        <v>237</v>
      </c>
      <c r="AU224" s="214" t="s">
        <v>79</v>
      </c>
      <c r="AY224" s="16" t="s">
        <v>140</v>
      </c>
      <c r="BE224" s="215">
        <f>IF(N224="základní",J224,0)</f>
        <v>0</v>
      </c>
      <c r="BF224" s="215">
        <f>IF(N224="snížená",J224,0)</f>
        <v>0</v>
      </c>
      <c r="BG224" s="215">
        <f>IF(N224="zákl. přenesená",J224,0)</f>
        <v>0</v>
      </c>
      <c r="BH224" s="215">
        <f>IF(N224="sníž. přenesená",J224,0)</f>
        <v>0</v>
      </c>
      <c r="BI224" s="215">
        <f>IF(N224="nulová",J224,0)</f>
        <v>0</v>
      </c>
      <c r="BJ224" s="16" t="s">
        <v>77</v>
      </c>
      <c r="BK224" s="215">
        <f>ROUND(I224*H224,2)</f>
        <v>0</v>
      </c>
      <c r="BL224" s="16" t="s">
        <v>236</v>
      </c>
      <c r="BM224" s="214" t="s">
        <v>965</v>
      </c>
    </row>
    <row r="225" s="13" customFormat="1">
      <c r="A225" s="13"/>
      <c r="B225" s="221"/>
      <c r="C225" s="222"/>
      <c r="D225" s="223" t="s">
        <v>151</v>
      </c>
      <c r="E225" s="224" t="s">
        <v>19</v>
      </c>
      <c r="F225" s="225" t="s">
        <v>836</v>
      </c>
      <c r="G225" s="222"/>
      <c r="H225" s="226">
        <v>3</v>
      </c>
      <c r="I225" s="227"/>
      <c r="J225" s="222"/>
      <c r="K225" s="222"/>
      <c r="L225" s="228"/>
      <c r="M225" s="229"/>
      <c r="N225" s="230"/>
      <c r="O225" s="230"/>
      <c r="P225" s="230"/>
      <c r="Q225" s="230"/>
      <c r="R225" s="230"/>
      <c r="S225" s="230"/>
      <c r="T225" s="231"/>
      <c r="U225" s="13"/>
      <c r="V225" s="13"/>
      <c r="W225" s="13"/>
      <c r="X225" s="13"/>
      <c r="Y225" s="13"/>
      <c r="Z225" s="13"/>
      <c r="AA225" s="13"/>
      <c r="AB225" s="13"/>
      <c r="AC225" s="13"/>
      <c r="AD225" s="13"/>
      <c r="AE225" s="13"/>
      <c r="AT225" s="232" t="s">
        <v>151</v>
      </c>
      <c r="AU225" s="232" t="s">
        <v>79</v>
      </c>
      <c r="AV225" s="13" t="s">
        <v>79</v>
      </c>
      <c r="AW225" s="13" t="s">
        <v>31</v>
      </c>
      <c r="AX225" s="13" t="s">
        <v>69</v>
      </c>
      <c r="AY225" s="232" t="s">
        <v>140</v>
      </c>
    </row>
    <row r="226" s="2" customFormat="1" ht="24.15" customHeight="1">
      <c r="A226" s="37"/>
      <c r="B226" s="38"/>
      <c r="C226" s="233" t="s">
        <v>468</v>
      </c>
      <c r="D226" s="233" t="s">
        <v>237</v>
      </c>
      <c r="E226" s="234" t="s">
        <v>966</v>
      </c>
      <c r="F226" s="235" t="s">
        <v>967</v>
      </c>
      <c r="G226" s="236" t="s">
        <v>423</v>
      </c>
      <c r="H226" s="237">
        <v>1</v>
      </c>
      <c r="I226" s="238"/>
      <c r="J226" s="239">
        <f>ROUND(I226*H226,2)</f>
        <v>0</v>
      </c>
      <c r="K226" s="235" t="s">
        <v>146</v>
      </c>
      <c r="L226" s="240"/>
      <c r="M226" s="241" t="s">
        <v>19</v>
      </c>
      <c r="N226" s="242" t="s">
        <v>40</v>
      </c>
      <c r="O226" s="83"/>
      <c r="P226" s="212">
        <f>O226*H226</f>
        <v>0</v>
      </c>
      <c r="Q226" s="212">
        <v>0.0020799999999999998</v>
      </c>
      <c r="R226" s="212">
        <f>Q226*H226</f>
        <v>0.0020799999999999998</v>
      </c>
      <c r="S226" s="212">
        <v>0</v>
      </c>
      <c r="T226" s="213">
        <f>S226*H226</f>
        <v>0</v>
      </c>
      <c r="U226" s="37"/>
      <c r="V226" s="37"/>
      <c r="W226" s="37"/>
      <c r="X226" s="37"/>
      <c r="Y226" s="37"/>
      <c r="Z226" s="37"/>
      <c r="AA226" s="37"/>
      <c r="AB226" s="37"/>
      <c r="AC226" s="37"/>
      <c r="AD226" s="37"/>
      <c r="AE226" s="37"/>
      <c r="AR226" s="214" t="s">
        <v>367</v>
      </c>
      <c r="AT226" s="214" t="s">
        <v>237</v>
      </c>
      <c r="AU226" s="214" t="s">
        <v>79</v>
      </c>
      <c r="AY226" s="16" t="s">
        <v>140</v>
      </c>
      <c r="BE226" s="215">
        <f>IF(N226="základní",J226,0)</f>
        <v>0</v>
      </c>
      <c r="BF226" s="215">
        <f>IF(N226="snížená",J226,0)</f>
        <v>0</v>
      </c>
      <c r="BG226" s="215">
        <f>IF(N226="zákl. přenesená",J226,0)</f>
        <v>0</v>
      </c>
      <c r="BH226" s="215">
        <f>IF(N226="sníž. přenesená",J226,0)</f>
        <v>0</v>
      </c>
      <c r="BI226" s="215">
        <f>IF(N226="nulová",J226,0)</f>
        <v>0</v>
      </c>
      <c r="BJ226" s="16" t="s">
        <v>77</v>
      </c>
      <c r="BK226" s="215">
        <f>ROUND(I226*H226,2)</f>
        <v>0</v>
      </c>
      <c r="BL226" s="16" t="s">
        <v>236</v>
      </c>
      <c r="BM226" s="214" t="s">
        <v>968</v>
      </c>
    </row>
    <row r="227" s="13" customFormat="1">
      <c r="A227" s="13"/>
      <c r="B227" s="221"/>
      <c r="C227" s="222"/>
      <c r="D227" s="223" t="s">
        <v>151</v>
      </c>
      <c r="E227" s="224" t="s">
        <v>19</v>
      </c>
      <c r="F227" s="225" t="s">
        <v>855</v>
      </c>
      <c r="G227" s="222"/>
      <c r="H227" s="226">
        <v>1</v>
      </c>
      <c r="I227" s="227"/>
      <c r="J227" s="222"/>
      <c r="K227" s="222"/>
      <c r="L227" s="228"/>
      <c r="M227" s="229"/>
      <c r="N227" s="230"/>
      <c r="O227" s="230"/>
      <c r="P227" s="230"/>
      <c r="Q227" s="230"/>
      <c r="R227" s="230"/>
      <c r="S227" s="230"/>
      <c r="T227" s="231"/>
      <c r="U227" s="13"/>
      <c r="V227" s="13"/>
      <c r="W227" s="13"/>
      <c r="X227" s="13"/>
      <c r="Y227" s="13"/>
      <c r="Z227" s="13"/>
      <c r="AA227" s="13"/>
      <c r="AB227" s="13"/>
      <c r="AC227" s="13"/>
      <c r="AD227" s="13"/>
      <c r="AE227" s="13"/>
      <c r="AT227" s="232" t="s">
        <v>151</v>
      </c>
      <c r="AU227" s="232" t="s">
        <v>79</v>
      </c>
      <c r="AV227" s="13" t="s">
        <v>79</v>
      </c>
      <c r="AW227" s="13" t="s">
        <v>31</v>
      </c>
      <c r="AX227" s="13" t="s">
        <v>69</v>
      </c>
      <c r="AY227" s="232" t="s">
        <v>140</v>
      </c>
    </row>
    <row r="228" s="2" customFormat="1" ht="44.25" customHeight="1">
      <c r="A228" s="37"/>
      <c r="B228" s="38"/>
      <c r="C228" s="203" t="s">
        <v>474</v>
      </c>
      <c r="D228" s="203" t="s">
        <v>142</v>
      </c>
      <c r="E228" s="204" t="s">
        <v>540</v>
      </c>
      <c r="F228" s="205" t="s">
        <v>541</v>
      </c>
      <c r="G228" s="206" t="s">
        <v>524</v>
      </c>
      <c r="H228" s="244"/>
      <c r="I228" s="208"/>
      <c r="J228" s="209">
        <f>ROUND(I228*H228,2)</f>
        <v>0</v>
      </c>
      <c r="K228" s="205" t="s">
        <v>146</v>
      </c>
      <c r="L228" s="43"/>
      <c r="M228" s="210" t="s">
        <v>19</v>
      </c>
      <c r="N228" s="211" t="s">
        <v>40</v>
      </c>
      <c r="O228" s="83"/>
      <c r="P228" s="212">
        <f>O228*H228</f>
        <v>0</v>
      </c>
      <c r="Q228" s="212">
        <v>0</v>
      </c>
      <c r="R228" s="212">
        <f>Q228*H228</f>
        <v>0</v>
      </c>
      <c r="S228" s="212">
        <v>0</v>
      </c>
      <c r="T228" s="213">
        <f>S228*H228</f>
        <v>0</v>
      </c>
      <c r="U228" s="37"/>
      <c r="V228" s="37"/>
      <c r="W228" s="37"/>
      <c r="X228" s="37"/>
      <c r="Y228" s="37"/>
      <c r="Z228" s="37"/>
      <c r="AA228" s="37"/>
      <c r="AB228" s="37"/>
      <c r="AC228" s="37"/>
      <c r="AD228" s="37"/>
      <c r="AE228" s="37"/>
      <c r="AR228" s="214" t="s">
        <v>236</v>
      </c>
      <c r="AT228" s="214" t="s">
        <v>142</v>
      </c>
      <c r="AU228" s="214" t="s">
        <v>79</v>
      </c>
      <c r="AY228" s="16" t="s">
        <v>140</v>
      </c>
      <c r="BE228" s="215">
        <f>IF(N228="základní",J228,0)</f>
        <v>0</v>
      </c>
      <c r="BF228" s="215">
        <f>IF(N228="snížená",J228,0)</f>
        <v>0</v>
      </c>
      <c r="BG228" s="215">
        <f>IF(N228="zákl. přenesená",J228,0)</f>
        <v>0</v>
      </c>
      <c r="BH228" s="215">
        <f>IF(N228="sníž. přenesená",J228,0)</f>
        <v>0</v>
      </c>
      <c r="BI228" s="215">
        <f>IF(N228="nulová",J228,0)</f>
        <v>0</v>
      </c>
      <c r="BJ228" s="16" t="s">
        <v>77</v>
      </c>
      <c r="BK228" s="215">
        <f>ROUND(I228*H228,2)</f>
        <v>0</v>
      </c>
      <c r="BL228" s="16" t="s">
        <v>236</v>
      </c>
      <c r="BM228" s="214" t="s">
        <v>969</v>
      </c>
    </row>
    <row r="229" s="2" customFormat="1">
      <c r="A229" s="37"/>
      <c r="B229" s="38"/>
      <c r="C229" s="39"/>
      <c r="D229" s="216" t="s">
        <v>149</v>
      </c>
      <c r="E229" s="39"/>
      <c r="F229" s="217" t="s">
        <v>543</v>
      </c>
      <c r="G229" s="39"/>
      <c r="H229" s="39"/>
      <c r="I229" s="218"/>
      <c r="J229" s="39"/>
      <c r="K229" s="39"/>
      <c r="L229" s="43"/>
      <c r="M229" s="219"/>
      <c r="N229" s="220"/>
      <c r="O229" s="83"/>
      <c r="P229" s="83"/>
      <c r="Q229" s="83"/>
      <c r="R229" s="83"/>
      <c r="S229" s="83"/>
      <c r="T229" s="84"/>
      <c r="U229" s="37"/>
      <c r="V229" s="37"/>
      <c r="W229" s="37"/>
      <c r="X229" s="37"/>
      <c r="Y229" s="37"/>
      <c r="Z229" s="37"/>
      <c r="AA229" s="37"/>
      <c r="AB229" s="37"/>
      <c r="AC229" s="37"/>
      <c r="AD229" s="37"/>
      <c r="AE229" s="37"/>
      <c r="AT229" s="16" t="s">
        <v>149</v>
      </c>
      <c r="AU229" s="16" t="s">
        <v>79</v>
      </c>
    </row>
    <row r="230" s="12" customFormat="1" ht="22.8" customHeight="1">
      <c r="A230" s="12"/>
      <c r="B230" s="187"/>
      <c r="C230" s="188"/>
      <c r="D230" s="189" t="s">
        <v>68</v>
      </c>
      <c r="E230" s="201" t="s">
        <v>970</v>
      </c>
      <c r="F230" s="201" t="s">
        <v>971</v>
      </c>
      <c r="G230" s="188"/>
      <c r="H230" s="188"/>
      <c r="I230" s="191"/>
      <c r="J230" s="202">
        <f>BK230</f>
        <v>0</v>
      </c>
      <c r="K230" s="188"/>
      <c r="L230" s="193"/>
      <c r="M230" s="194"/>
      <c r="N230" s="195"/>
      <c r="O230" s="195"/>
      <c r="P230" s="196">
        <f>SUM(P231:P258)</f>
        <v>0</v>
      </c>
      <c r="Q230" s="195"/>
      <c r="R230" s="196">
        <f>SUM(R231:R258)</f>
        <v>0.64356069999999999</v>
      </c>
      <c r="S230" s="195"/>
      <c r="T230" s="197">
        <f>SUM(T231:T258)</f>
        <v>0</v>
      </c>
      <c r="U230" s="12"/>
      <c r="V230" s="12"/>
      <c r="W230" s="12"/>
      <c r="X230" s="12"/>
      <c r="Y230" s="12"/>
      <c r="Z230" s="12"/>
      <c r="AA230" s="12"/>
      <c r="AB230" s="12"/>
      <c r="AC230" s="12"/>
      <c r="AD230" s="12"/>
      <c r="AE230" s="12"/>
      <c r="AR230" s="198" t="s">
        <v>79</v>
      </c>
      <c r="AT230" s="199" t="s">
        <v>68</v>
      </c>
      <c r="AU230" s="199" t="s">
        <v>77</v>
      </c>
      <c r="AY230" s="198" t="s">
        <v>140</v>
      </c>
      <c r="BK230" s="200">
        <f>SUM(BK231:BK258)</f>
        <v>0</v>
      </c>
    </row>
    <row r="231" s="2" customFormat="1" ht="24.15" customHeight="1">
      <c r="A231" s="37"/>
      <c r="B231" s="38"/>
      <c r="C231" s="203" t="s">
        <v>483</v>
      </c>
      <c r="D231" s="203" t="s">
        <v>142</v>
      </c>
      <c r="E231" s="204" t="s">
        <v>972</v>
      </c>
      <c r="F231" s="205" t="s">
        <v>973</v>
      </c>
      <c r="G231" s="206" t="s">
        <v>155</v>
      </c>
      <c r="H231" s="207">
        <v>16.789999999999999</v>
      </c>
      <c r="I231" s="208"/>
      <c r="J231" s="209">
        <f>ROUND(I231*H231,2)</f>
        <v>0</v>
      </c>
      <c r="K231" s="205" t="s">
        <v>146</v>
      </c>
      <c r="L231" s="43"/>
      <c r="M231" s="210" t="s">
        <v>19</v>
      </c>
      <c r="N231" s="211" t="s">
        <v>40</v>
      </c>
      <c r="O231" s="83"/>
      <c r="P231" s="212">
        <f>O231*H231</f>
        <v>0</v>
      </c>
      <c r="Q231" s="212">
        <v>0</v>
      </c>
      <c r="R231" s="212">
        <f>Q231*H231</f>
        <v>0</v>
      </c>
      <c r="S231" s="212">
        <v>0</v>
      </c>
      <c r="T231" s="213">
        <f>S231*H231</f>
        <v>0</v>
      </c>
      <c r="U231" s="37"/>
      <c r="V231" s="37"/>
      <c r="W231" s="37"/>
      <c r="X231" s="37"/>
      <c r="Y231" s="37"/>
      <c r="Z231" s="37"/>
      <c r="AA231" s="37"/>
      <c r="AB231" s="37"/>
      <c r="AC231" s="37"/>
      <c r="AD231" s="37"/>
      <c r="AE231" s="37"/>
      <c r="AR231" s="214" t="s">
        <v>236</v>
      </c>
      <c r="AT231" s="214" t="s">
        <v>142</v>
      </c>
      <c r="AU231" s="214" t="s">
        <v>79</v>
      </c>
      <c r="AY231" s="16" t="s">
        <v>140</v>
      </c>
      <c r="BE231" s="215">
        <f>IF(N231="základní",J231,0)</f>
        <v>0</v>
      </c>
      <c r="BF231" s="215">
        <f>IF(N231="snížená",J231,0)</f>
        <v>0</v>
      </c>
      <c r="BG231" s="215">
        <f>IF(N231="zákl. přenesená",J231,0)</f>
        <v>0</v>
      </c>
      <c r="BH231" s="215">
        <f>IF(N231="sníž. přenesená",J231,0)</f>
        <v>0</v>
      </c>
      <c r="BI231" s="215">
        <f>IF(N231="nulová",J231,0)</f>
        <v>0</v>
      </c>
      <c r="BJ231" s="16" t="s">
        <v>77</v>
      </c>
      <c r="BK231" s="215">
        <f>ROUND(I231*H231,2)</f>
        <v>0</v>
      </c>
      <c r="BL231" s="16" t="s">
        <v>236</v>
      </c>
      <c r="BM231" s="214" t="s">
        <v>974</v>
      </c>
    </row>
    <row r="232" s="2" customFormat="1">
      <c r="A232" s="37"/>
      <c r="B232" s="38"/>
      <c r="C232" s="39"/>
      <c r="D232" s="216" t="s">
        <v>149</v>
      </c>
      <c r="E232" s="39"/>
      <c r="F232" s="217" t="s">
        <v>975</v>
      </c>
      <c r="G232" s="39"/>
      <c r="H232" s="39"/>
      <c r="I232" s="218"/>
      <c r="J232" s="39"/>
      <c r="K232" s="39"/>
      <c r="L232" s="43"/>
      <c r="M232" s="219"/>
      <c r="N232" s="220"/>
      <c r="O232" s="83"/>
      <c r="P232" s="83"/>
      <c r="Q232" s="83"/>
      <c r="R232" s="83"/>
      <c r="S232" s="83"/>
      <c r="T232" s="84"/>
      <c r="U232" s="37"/>
      <c r="V232" s="37"/>
      <c r="W232" s="37"/>
      <c r="X232" s="37"/>
      <c r="Y232" s="37"/>
      <c r="Z232" s="37"/>
      <c r="AA232" s="37"/>
      <c r="AB232" s="37"/>
      <c r="AC232" s="37"/>
      <c r="AD232" s="37"/>
      <c r="AE232" s="37"/>
      <c r="AT232" s="16" t="s">
        <v>149</v>
      </c>
      <c r="AU232" s="16" t="s">
        <v>79</v>
      </c>
    </row>
    <row r="233" s="13" customFormat="1">
      <c r="A233" s="13"/>
      <c r="B233" s="221"/>
      <c r="C233" s="222"/>
      <c r="D233" s="223" t="s">
        <v>151</v>
      </c>
      <c r="E233" s="224" t="s">
        <v>19</v>
      </c>
      <c r="F233" s="225" t="s">
        <v>976</v>
      </c>
      <c r="G233" s="222"/>
      <c r="H233" s="226">
        <v>16.789999999999999</v>
      </c>
      <c r="I233" s="227"/>
      <c r="J233" s="222"/>
      <c r="K233" s="222"/>
      <c r="L233" s="228"/>
      <c r="M233" s="229"/>
      <c r="N233" s="230"/>
      <c r="O233" s="230"/>
      <c r="P233" s="230"/>
      <c r="Q233" s="230"/>
      <c r="R233" s="230"/>
      <c r="S233" s="230"/>
      <c r="T233" s="231"/>
      <c r="U233" s="13"/>
      <c r="V233" s="13"/>
      <c r="W233" s="13"/>
      <c r="X233" s="13"/>
      <c r="Y233" s="13"/>
      <c r="Z233" s="13"/>
      <c r="AA233" s="13"/>
      <c r="AB233" s="13"/>
      <c r="AC233" s="13"/>
      <c r="AD233" s="13"/>
      <c r="AE233" s="13"/>
      <c r="AT233" s="232" t="s">
        <v>151</v>
      </c>
      <c r="AU233" s="232" t="s">
        <v>79</v>
      </c>
      <c r="AV233" s="13" t="s">
        <v>79</v>
      </c>
      <c r="AW233" s="13" t="s">
        <v>31</v>
      </c>
      <c r="AX233" s="13" t="s">
        <v>69</v>
      </c>
      <c r="AY233" s="232" t="s">
        <v>140</v>
      </c>
    </row>
    <row r="234" s="2" customFormat="1" ht="24.15" customHeight="1">
      <c r="A234" s="37"/>
      <c r="B234" s="38"/>
      <c r="C234" s="203" t="s">
        <v>489</v>
      </c>
      <c r="D234" s="203" t="s">
        <v>142</v>
      </c>
      <c r="E234" s="204" t="s">
        <v>977</v>
      </c>
      <c r="F234" s="205" t="s">
        <v>978</v>
      </c>
      <c r="G234" s="206" t="s">
        <v>155</v>
      </c>
      <c r="H234" s="207">
        <v>16.789999999999999</v>
      </c>
      <c r="I234" s="208"/>
      <c r="J234" s="209">
        <f>ROUND(I234*H234,2)</f>
        <v>0</v>
      </c>
      <c r="K234" s="205" t="s">
        <v>146</v>
      </c>
      <c r="L234" s="43"/>
      <c r="M234" s="210" t="s">
        <v>19</v>
      </c>
      <c r="N234" s="211" t="s">
        <v>40</v>
      </c>
      <c r="O234" s="83"/>
      <c r="P234" s="212">
        <f>O234*H234</f>
        <v>0</v>
      </c>
      <c r="Q234" s="212">
        <v>0.00029999999999999997</v>
      </c>
      <c r="R234" s="212">
        <f>Q234*H234</f>
        <v>0.0050369999999999989</v>
      </c>
      <c r="S234" s="212">
        <v>0</v>
      </c>
      <c r="T234" s="213">
        <f>S234*H234</f>
        <v>0</v>
      </c>
      <c r="U234" s="37"/>
      <c r="V234" s="37"/>
      <c r="W234" s="37"/>
      <c r="X234" s="37"/>
      <c r="Y234" s="37"/>
      <c r="Z234" s="37"/>
      <c r="AA234" s="37"/>
      <c r="AB234" s="37"/>
      <c r="AC234" s="37"/>
      <c r="AD234" s="37"/>
      <c r="AE234" s="37"/>
      <c r="AR234" s="214" t="s">
        <v>236</v>
      </c>
      <c r="AT234" s="214" t="s">
        <v>142</v>
      </c>
      <c r="AU234" s="214" t="s">
        <v>79</v>
      </c>
      <c r="AY234" s="16" t="s">
        <v>140</v>
      </c>
      <c r="BE234" s="215">
        <f>IF(N234="základní",J234,0)</f>
        <v>0</v>
      </c>
      <c r="BF234" s="215">
        <f>IF(N234="snížená",J234,0)</f>
        <v>0</v>
      </c>
      <c r="BG234" s="215">
        <f>IF(N234="zákl. přenesená",J234,0)</f>
        <v>0</v>
      </c>
      <c r="BH234" s="215">
        <f>IF(N234="sníž. přenesená",J234,0)</f>
        <v>0</v>
      </c>
      <c r="BI234" s="215">
        <f>IF(N234="nulová",J234,0)</f>
        <v>0</v>
      </c>
      <c r="BJ234" s="16" t="s">
        <v>77</v>
      </c>
      <c r="BK234" s="215">
        <f>ROUND(I234*H234,2)</f>
        <v>0</v>
      </c>
      <c r="BL234" s="16" t="s">
        <v>236</v>
      </c>
      <c r="BM234" s="214" t="s">
        <v>979</v>
      </c>
    </row>
    <row r="235" s="2" customFormat="1">
      <c r="A235" s="37"/>
      <c r="B235" s="38"/>
      <c r="C235" s="39"/>
      <c r="D235" s="216" t="s">
        <v>149</v>
      </c>
      <c r="E235" s="39"/>
      <c r="F235" s="217" t="s">
        <v>980</v>
      </c>
      <c r="G235" s="39"/>
      <c r="H235" s="39"/>
      <c r="I235" s="218"/>
      <c r="J235" s="39"/>
      <c r="K235" s="39"/>
      <c r="L235" s="43"/>
      <c r="M235" s="219"/>
      <c r="N235" s="220"/>
      <c r="O235" s="83"/>
      <c r="P235" s="83"/>
      <c r="Q235" s="83"/>
      <c r="R235" s="83"/>
      <c r="S235" s="83"/>
      <c r="T235" s="84"/>
      <c r="U235" s="37"/>
      <c r="V235" s="37"/>
      <c r="W235" s="37"/>
      <c r="X235" s="37"/>
      <c r="Y235" s="37"/>
      <c r="Z235" s="37"/>
      <c r="AA235" s="37"/>
      <c r="AB235" s="37"/>
      <c r="AC235" s="37"/>
      <c r="AD235" s="37"/>
      <c r="AE235" s="37"/>
      <c r="AT235" s="16" t="s">
        <v>149</v>
      </c>
      <c r="AU235" s="16" t="s">
        <v>79</v>
      </c>
    </row>
    <row r="236" s="13" customFormat="1">
      <c r="A236" s="13"/>
      <c r="B236" s="221"/>
      <c r="C236" s="222"/>
      <c r="D236" s="223" t="s">
        <v>151</v>
      </c>
      <c r="E236" s="224" t="s">
        <v>19</v>
      </c>
      <c r="F236" s="225" t="s">
        <v>976</v>
      </c>
      <c r="G236" s="222"/>
      <c r="H236" s="226">
        <v>16.789999999999999</v>
      </c>
      <c r="I236" s="227"/>
      <c r="J236" s="222"/>
      <c r="K236" s="222"/>
      <c r="L236" s="228"/>
      <c r="M236" s="229"/>
      <c r="N236" s="230"/>
      <c r="O236" s="230"/>
      <c r="P236" s="230"/>
      <c r="Q236" s="230"/>
      <c r="R236" s="230"/>
      <c r="S236" s="230"/>
      <c r="T236" s="231"/>
      <c r="U236" s="13"/>
      <c r="V236" s="13"/>
      <c r="W236" s="13"/>
      <c r="X236" s="13"/>
      <c r="Y236" s="13"/>
      <c r="Z236" s="13"/>
      <c r="AA236" s="13"/>
      <c r="AB236" s="13"/>
      <c r="AC236" s="13"/>
      <c r="AD236" s="13"/>
      <c r="AE236" s="13"/>
      <c r="AT236" s="232" t="s">
        <v>151</v>
      </c>
      <c r="AU236" s="232" t="s">
        <v>79</v>
      </c>
      <c r="AV236" s="13" t="s">
        <v>79</v>
      </c>
      <c r="AW236" s="13" t="s">
        <v>31</v>
      </c>
      <c r="AX236" s="13" t="s">
        <v>69</v>
      </c>
      <c r="AY236" s="232" t="s">
        <v>140</v>
      </c>
    </row>
    <row r="237" s="2" customFormat="1" ht="37.8" customHeight="1">
      <c r="A237" s="37"/>
      <c r="B237" s="38"/>
      <c r="C237" s="203" t="s">
        <v>494</v>
      </c>
      <c r="D237" s="203" t="s">
        <v>142</v>
      </c>
      <c r="E237" s="204" t="s">
        <v>981</v>
      </c>
      <c r="F237" s="205" t="s">
        <v>982</v>
      </c>
      <c r="G237" s="206" t="s">
        <v>155</v>
      </c>
      <c r="H237" s="207">
        <v>16.789999999999999</v>
      </c>
      <c r="I237" s="208"/>
      <c r="J237" s="209">
        <f>ROUND(I237*H237,2)</f>
        <v>0</v>
      </c>
      <c r="K237" s="205" t="s">
        <v>146</v>
      </c>
      <c r="L237" s="43"/>
      <c r="M237" s="210" t="s">
        <v>19</v>
      </c>
      <c r="N237" s="211" t="s">
        <v>40</v>
      </c>
      <c r="O237" s="83"/>
      <c r="P237" s="212">
        <f>O237*H237</f>
        <v>0</v>
      </c>
      <c r="Q237" s="212">
        <v>0.0075799999999999999</v>
      </c>
      <c r="R237" s="212">
        <f>Q237*H237</f>
        <v>0.1272682</v>
      </c>
      <c r="S237" s="212">
        <v>0</v>
      </c>
      <c r="T237" s="213">
        <f>S237*H237</f>
        <v>0</v>
      </c>
      <c r="U237" s="37"/>
      <c r="V237" s="37"/>
      <c r="W237" s="37"/>
      <c r="X237" s="37"/>
      <c r="Y237" s="37"/>
      <c r="Z237" s="37"/>
      <c r="AA237" s="37"/>
      <c r="AB237" s="37"/>
      <c r="AC237" s="37"/>
      <c r="AD237" s="37"/>
      <c r="AE237" s="37"/>
      <c r="AR237" s="214" t="s">
        <v>236</v>
      </c>
      <c r="AT237" s="214" t="s">
        <v>142</v>
      </c>
      <c r="AU237" s="214" t="s">
        <v>79</v>
      </c>
      <c r="AY237" s="16" t="s">
        <v>140</v>
      </c>
      <c r="BE237" s="215">
        <f>IF(N237="základní",J237,0)</f>
        <v>0</v>
      </c>
      <c r="BF237" s="215">
        <f>IF(N237="snížená",J237,0)</f>
        <v>0</v>
      </c>
      <c r="BG237" s="215">
        <f>IF(N237="zákl. přenesená",J237,0)</f>
        <v>0</v>
      </c>
      <c r="BH237" s="215">
        <f>IF(N237="sníž. přenesená",J237,0)</f>
        <v>0</v>
      </c>
      <c r="BI237" s="215">
        <f>IF(N237="nulová",J237,0)</f>
        <v>0</v>
      </c>
      <c r="BJ237" s="16" t="s">
        <v>77</v>
      </c>
      <c r="BK237" s="215">
        <f>ROUND(I237*H237,2)</f>
        <v>0</v>
      </c>
      <c r="BL237" s="16" t="s">
        <v>236</v>
      </c>
      <c r="BM237" s="214" t="s">
        <v>983</v>
      </c>
    </row>
    <row r="238" s="2" customFormat="1">
      <c r="A238" s="37"/>
      <c r="B238" s="38"/>
      <c r="C238" s="39"/>
      <c r="D238" s="216" t="s">
        <v>149</v>
      </c>
      <c r="E238" s="39"/>
      <c r="F238" s="217" t="s">
        <v>984</v>
      </c>
      <c r="G238" s="39"/>
      <c r="H238" s="39"/>
      <c r="I238" s="218"/>
      <c r="J238" s="39"/>
      <c r="K238" s="39"/>
      <c r="L238" s="43"/>
      <c r="M238" s="219"/>
      <c r="N238" s="220"/>
      <c r="O238" s="83"/>
      <c r="P238" s="83"/>
      <c r="Q238" s="83"/>
      <c r="R238" s="83"/>
      <c r="S238" s="83"/>
      <c r="T238" s="84"/>
      <c r="U238" s="37"/>
      <c r="V238" s="37"/>
      <c r="W238" s="37"/>
      <c r="X238" s="37"/>
      <c r="Y238" s="37"/>
      <c r="Z238" s="37"/>
      <c r="AA238" s="37"/>
      <c r="AB238" s="37"/>
      <c r="AC238" s="37"/>
      <c r="AD238" s="37"/>
      <c r="AE238" s="37"/>
      <c r="AT238" s="16" t="s">
        <v>149</v>
      </c>
      <c r="AU238" s="16" t="s">
        <v>79</v>
      </c>
    </row>
    <row r="239" s="13" customFormat="1">
      <c r="A239" s="13"/>
      <c r="B239" s="221"/>
      <c r="C239" s="222"/>
      <c r="D239" s="223" t="s">
        <v>151</v>
      </c>
      <c r="E239" s="224" t="s">
        <v>19</v>
      </c>
      <c r="F239" s="225" t="s">
        <v>976</v>
      </c>
      <c r="G239" s="222"/>
      <c r="H239" s="226">
        <v>16.789999999999999</v>
      </c>
      <c r="I239" s="227"/>
      <c r="J239" s="222"/>
      <c r="K239" s="222"/>
      <c r="L239" s="228"/>
      <c r="M239" s="229"/>
      <c r="N239" s="230"/>
      <c r="O239" s="230"/>
      <c r="P239" s="230"/>
      <c r="Q239" s="230"/>
      <c r="R239" s="230"/>
      <c r="S239" s="230"/>
      <c r="T239" s="231"/>
      <c r="U239" s="13"/>
      <c r="V239" s="13"/>
      <c r="W239" s="13"/>
      <c r="X239" s="13"/>
      <c r="Y239" s="13"/>
      <c r="Z239" s="13"/>
      <c r="AA239" s="13"/>
      <c r="AB239" s="13"/>
      <c r="AC239" s="13"/>
      <c r="AD239" s="13"/>
      <c r="AE239" s="13"/>
      <c r="AT239" s="232" t="s">
        <v>151</v>
      </c>
      <c r="AU239" s="232" t="s">
        <v>79</v>
      </c>
      <c r="AV239" s="13" t="s">
        <v>79</v>
      </c>
      <c r="AW239" s="13" t="s">
        <v>31</v>
      </c>
      <c r="AX239" s="13" t="s">
        <v>69</v>
      </c>
      <c r="AY239" s="232" t="s">
        <v>140</v>
      </c>
    </row>
    <row r="240" s="2" customFormat="1" ht="37.8" customHeight="1">
      <c r="A240" s="37"/>
      <c r="B240" s="38"/>
      <c r="C240" s="203" t="s">
        <v>500</v>
      </c>
      <c r="D240" s="203" t="s">
        <v>142</v>
      </c>
      <c r="E240" s="204" t="s">
        <v>985</v>
      </c>
      <c r="F240" s="205" t="s">
        <v>986</v>
      </c>
      <c r="G240" s="206" t="s">
        <v>155</v>
      </c>
      <c r="H240" s="207">
        <v>16.789999999999999</v>
      </c>
      <c r="I240" s="208"/>
      <c r="J240" s="209">
        <f>ROUND(I240*H240,2)</f>
        <v>0</v>
      </c>
      <c r="K240" s="205" t="s">
        <v>146</v>
      </c>
      <c r="L240" s="43"/>
      <c r="M240" s="210" t="s">
        <v>19</v>
      </c>
      <c r="N240" s="211" t="s">
        <v>40</v>
      </c>
      <c r="O240" s="83"/>
      <c r="P240" s="212">
        <f>O240*H240</f>
        <v>0</v>
      </c>
      <c r="Q240" s="212">
        <v>0.0091000000000000004</v>
      </c>
      <c r="R240" s="212">
        <f>Q240*H240</f>
        <v>0.15278900000000001</v>
      </c>
      <c r="S240" s="212">
        <v>0</v>
      </c>
      <c r="T240" s="213">
        <f>S240*H240</f>
        <v>0</v>
      </c>
      <c r="U240" s="37"/>
      <c r="V240" s="37"/>
      <c r="W240" s="37"/>
      <c r="X240" s="37"/>
      <c r="Y240" s="37"/>
      <c r="Z240" s="37"/>
      <c r="AA240" s="37"/>
      <c r="AB240" s="37"/>
      <c r="AC240" s="37"/>
      <c r="AD240" s="37"/>
      <c r="AE240" s="37"/>
      <c r="AR240" s="214" t="s">
        <v>236</v>
      </c>
      <c r="AT240" s="214" t="s">
        <v>142</v>
      </c>
      <c r="AU240" s="214" t="s">
        <v>79</v>
      </c>
      <c r="AY240" s="16" t="s">
        <v>140</v>
      </c>
      <c r="BE240" s="215">
        <f>IF(N240="základní",J240,0)</f>
        <v>0</v>
      </c>
      <c r="BF240" s="215">
        <f>IF(N240="snížená",J240,0)</f>
        <v>0</v>
      </c>
      <c r="BG240" s="215">
        <f>IF(N240="zákl. přenesená",J240,0)</f>
        <v>0</v>
      </c>
      <c r="BH240" s="215">
        <f>IF(N240="sníž. přenesená",J240,0)</f>
        <v>0</v>
      </c>
      <c r="BI240" s="215">
        <f>IF(N240="nulová",J240,0)</f>
        <v>0</v>
      </c>
      <c r="BJ240" s="16" t="s">
        <v>77</v>
      </c>
      <c r="BK240" s="215">
        <f>ROUND(I240*H240,2)</f>
        <v>0</v>
      </c>
      <c r="BL240" s="16" t="s">
        <v>236</v>
      </c>
      <c r="BM240" s="214" t="s">
        <v>987</v>
      </c>
    </row>
    <row r="241" s="2" customFormat="1">
      <c r="A241" s="37"/>
      <c r="B241" s="38"/>
      <c r="C241" s="39"/>
      <c r="D241" s="216" t="s">
        <v>149</v>
      </c>
      <c r="E241" s="39"/>
      <c r="F241" s="217" t="s">
        <v>988</v>
      </c>
      <c r="G241" s="39"/>
      <c r="H241" s="39"/>
      <c r="I241" s="218"/>
      <c r="J241" s="39"/>
      <c r="K241" s="39"/>
      <c r="L241" s="43"/>
      <c r="M241" s="219"/>
      <c r="N241" s="220"/>
      <c r="O241" s="83"/>
      <c r="P241" s="83"/>
      <c r="Q241" s="83"/>
      <c r="R241" s="83"/>
      <c r="S241" s="83"/>
      <c r="T241" s="84"/>
      <c r="U241" s="37"/>
      <c r="V241" s="37"/>
      <c r="W241" s="37"/>
      <c r="X241" s="37"/>
      <c r="Y241" s="37"/>
      <c r="Z241" s="37"/>
      <c r="AA241" s="37"/>
      <c r="AB241" s="37"/>
      <c r="AC241" s="37"/>
      <c r="AD241" s="37"/>
      <c r="AE241" s="37"/>
      <c r="AT241" s="16" t="s">
        <v>149</v>
      </c>
      <c r="AU241" s="16" t="s">
        <v>79</v>
      </c>
    </row>
    <row r="242" s="13" customFormat="1">
      <c r="A242" s="13"/>
      <c r="B242" s="221"/>
      <c r="C242" s="222"/>
      <c r="D242" s="223" t="s">
        <v>151</v>
      </c>
      <c r="E242" s="224" t="s">
        <v>19</v>
      </c>
      <c r="F242" s="225" t="s">
        <v>811</v>
      </c>
      <c r="G242" s="222"/>
      <c r="H242" s="226">
        <v>16.789999999999999</v>
      </c>
      <c r="I242" s="227"/>
      <c r="J242" s="222"/>
      <c r="K242" s="222"/>
      <c r="L242" s="228"/>
      <c r="M242" s="229"/>
      <c r="N242" s="230"/>
      <c r="O242" s="230"/>
      <c r="P242" s="230"/>
      <c r="Q242" s="230"/>
      <c r="R242" s="230"/>
      <c r="S242" s="230"/>
      <c r="T242" s="231"/>
      <c r="U242" s="13"/>
      <c r="V242" s="13"/>
      <c r="W242" s="13"/>
      <c r="X242" s="13"/>
      <c r="Y242" s="13"/>
      <c r="Z242" s="13"/>
      <c r="AA242" s="13"/>
      <c r="AB242" s="13"/>
      <c r="AC242" s="13"/>
      <c r="AD242" s="13"/>
      <c r="AE242" s="13"/>
      <c r="AT242" s="232" t="s">
        <v>151</v>
      </c>
      <c r="AU242" s="232" t="s">
        <v>79</v>
      </c>
      <c r="AV242" s="13" t="s">
        <v>79</v>
      </c>
      <c r="AW242" s="13" t="s">
        <v>31</v>
      </c>
      <c r="AX242" s="13" t="s">
        <v>69</v>
      </c>
      <c r="AY242" s="232" t="s">
        <v>140</v>
      </c>
    </row>
    <row r="243" s="2" customFormat="1" ht="24.15" customHeight="1">
      <c r="A243" s="37"/>
      <c r="B243" s="38"/>
      <c r="C243" s="233" t="s">
        <v>503</v>
      </c>
      <c r="D243" s="233" t="s">
        <v>237</v>
      </c>
      <c r="E243" s="234" t="s">
        <v>989</v>
      </c>
      <c r="F243" s="235" t="s">
        <v>990</v>
      </c>
      <c r="G243" s="236" t="s">
        <v>155</v>
      </c>
      <c r="H243" s="237">
        <v>18.469000000000001</v>
      </c>
      <c r="I243" s="238"/>
      <c r="J243" s="239">
        <f>ROUND(I243*H243,2)</f>
        <v>0</v>
      </c>
      <c r="K243" s="235" t="s">
        <v>146</v>
      </c>
      <c r="L243" s="240"/>
      <c r="M243" s="241" t="s">
        <v>19</v>
      </c>
      <c r="N243" s="242" t="s">
        <v>40</v>
      </c>
      <c r="O243" s="83"/>
      <c r="P243" s="212">
        <f>O243*H243</f>
        <v>0</v>
      </c>
      <c r="Q243" s="212">
        <v>0.017999999999999999</v>
      </c>
      <c r="R243" s="212">
        <f>Q243*H243</f>
        <v>0.33244200000000002</v>
      </c>
      <c r="S243" s="212">
        <v>0</v>
      </c>
      <c r="T243" s="213">
        <f>S243*H243</f>
        <v>0</v>
      </c>
      <c r="U243" s="37"/>
      <c r="V243" s="37"/>
      <c r="W243" s="37"/>
      <c r="X243" s="37"/>
      <c r="Y243" s="37"/>
      <c r="Z243" s="37"/>
      <c r="AA243" s="37"/>
      <c r="AB243" s="37"/>
      <c r="AC243" s="37"/>
      <c r="AD243" s="37"/>
      <c r="AE243" s="37"/>
      <c r="AR243" s="214" t="s">
        <v>367</v>
      </c>
      <c r="AT243" s="214" t="s">
        <v>237</v>
      </c>
      <c r="AU243" s="214" t="s">
        <v>79</v>
      </c>
      <c r="AY243" s="16" t="s">
        <v>140</v>
      </c>
      <c r="BE243" s="215">
        <f>IF(N243="základní",J243,0)</f>
        <v>0</v>
      </c>
      <c r="BF243" s="215">
        <f>IF(N243="snížená",J243,0)</f>
        <v>0</v>
      </c>
      <c r="BG243" s="215">
        <f>IF(N243="zákl. přenesená",J243,0)</f>
        <v>0</v>
      </c>
      <c r="BH243" s="215">
        <f>IF(N243="sníž. přenesená",J243,0)</f>
        <v>0</v>
      </c>
      <c r="BI243" s="215">
        <f>IF(N243="nulová",J243,0)</f>
        <v>0</v>
      </c>
      <c r="BJ243" s="16" t="s">
        <v>77</v>
      </c>
      <c r="BK243" s="215">
        <f>ROUND(I243*H243,2)</f>
        <v>0</v>
      </c>
      <c r="BL243" s="16" t="s">
        <v>236</v>
      </c>
      <c r="BM243" s="214" t="s">
        <v>991</v>
      </c>
    </row>
    <row r="244" s="13" customFormat="1">
      <c r="A244" s="13"/>
      <c r="B244" s="221"/>
      <c r="C244" s="222"/>
      <c r="D244" s="223" t="s">
        <v>151</v>
      </c>
      <c r="E244" s="222"/>
      <c r="F244" s="225" t="s">
        <v>992</v>
      </c>
      <c r="G244" s="222"/>
      <c r="H244" s="226">
        <v>18.469000000000001</v>
      </c>
      <c r="I244" s="227"/>
      <c r="J244" s="222"/>
      <c r="K244" s="222"/>
      <c r="L244" s="228"/>
      <c r="M244" s="229"/>
      <c r="N244" s="230"/>
      <c r="O244" s="230"/>
      <c r="P244" s="230"/>
      <c r="Q244" s="230"/>
      <c r="R244" s="230"/>
      <c r="S244" s="230"/>
      <c r="T244" s="231"/>
      <c r="U244" s="13"/>
      <c r="V244" s="13"/>
      <c r="W244" s="13"/>
      <c r="X244" s="13"/>
      <c r="Y244" s="13"/>
      <c r="Z244" s="13"/>
      <c r="AA244" s="13"/>
      <c r="AB244" s="13"/>
      <c r="AC244" s="13"/>
      <c r="AD244" s="13"/>
      <c r="AE244" s="13"/>
      <c r="AT244" s="232" t="s">
        <v>151</v>
      </c>
      <c r="AU244" s="232" t="s">
        <v>79</v>
      </c>
      <c r="AV244" s="13" t="s">
        <v>79</v>
      </c>
      <c r="AW244" s="13" t="s">
        <v>4</v>
      </c>
      <c r="AX244" s="13" t="s">
        <v>77</v>
      </c>
      <c r="AY244" s="232" t="s">
        <v>140</v>
      </c>
    </row>
    <row r="245" s="2" customFormat="1" ht="37.8" customHeight="1">
      <c r="A245" s="37"/>
      <c r="B245" s="38"/>
      <c r="C245" s="203" t="s">
        <v>508</v>
      </c>
      <c r="D245" s="203" t="s">
        <v>142</v>
      </c>
      <c r="E245" s="204" t="s">
        <v>993</v>
      </c>
      <c r="F245" s="205" t="s">
        <v>994</v>
      </c>
      <c r="G245" s="206" t="s">
        <v>155</v>
      </c>
      <c r="H245" s="207">
        <v>16.789999999999999</v>
      </c>
      <c r="I245" s="208"/>
      <c r="J245" s="209">
        <f>ROUND(I245*H245,2)</f>
        <v>0</v>
      </c>
      <c r="K245" s="205" t="s">
        <v>146</v>
      </c>
      <c r="L245" s="43"/>
      <c r="M245" s="210" t="s">
        <v>19</v>
      </c>
      <c r="N245" s="211" t="s">
        <v>40</v>
      </c>
      <c r="O245" s="83"/>
      <c r="P245" s="212">
        <f>O245*H245</f>
        <v>0</v>
      </c>
      <c r="Q245" s="212">
        <v>0</v>
      </c>
      <c r="R245" s="212">
        <f>Q245*H245</f>
        <v>0</v>
      </c>
      <c r="S245" s="212">
        <v>0</v>
      </c>
      <c r="T245" s="213">
        <f>S245*H245</f>
        <v>0</v>
      </c>
      <c r="U245" s="37"/>
      <c r="V245" s="37"/>
      <c r="W245" s="37"/>
      <c r="X245" s="37"/>
      <c r="Y245" s="37"/>
      <c r="Z245" s="37"/>
      <c r="AA245" s="37"/>
      <c r="AB245" s="37"/>
      <c r="AC245" s="37"/>
      <c r="AD245" s="37"/>
      <c r="AE245" s="37"/>
      <c r="AR245" s="214" t="s">
        <v>236</v>
      </c>
      <c r="AT245" s="214" t="s">
        <v>142</v>
      </c>
      <c r="AU245" s="214" t="s">
        <v>79</v>
      </c>
      <c r="AY245" s="16" t="s">
        <v>140</v>
      </c>
      <c r="BE245" s="215">
        <f>IF(N245="základní",J245,0)</f>
        <v>0</v>
      </c>
      <c r="BF245" s="215">
        <f>IF(N245="snížená",J245,0)</f>
        <v>0</v>
      </c>
      <c r="BG245" s="215">
        <f>IF(N245="zákl. přenesená",J245,0)</f>
        <v>0</v>
      </c>
      <c r="BH245" s="215">
        <f>IF(N245="sníž. přenesená",J245,0)</f>
        <v>0</v>
      </c>
      <c r="BI245" s="215">
        <f>IF(N245="nulová",J245,0)</f>
        <v>0</v>
      </c>
      <c r="BJ245" s="16" t="s">
        <v>77</v>
      </c>
      <c r="BK245" s="215">
        <f>ROUND(I245*H245,2)</f>
        <v>0</v>
      </c>
      <c r="BL245" s="16" t="s">
        <v>236</v>
      </c>
      <c r="BM245" s="214" t="s">
        <v>995</v>
      </c>
    </row>
    <row r="246" s="2" customFormat="1">
      <c r="A246" s="37"/>
      <c r="B246" s="38"/>
      <c r="C246" s="39"/>
      <c r="D246" s="216" t="s">
        <v>149</v>
      </c>
      <c r="E246" s="39"/>
      <c r="F246" s="217" t="s">
        <v>996</v>
      </c>
      <c r="G246" s="39"/>
      <c r="H246" s="39"/>
      <c r="I246" s="218"/>
      <c r="J246" s="39"/>
      <c r="K246" s="39"/>
      <c r="L246" s="43"/>
      <c r="M246" s="219"/>
      <c r="N246" s="220"/>
      <c r="O246" s="83"/>
      <c r="P246" s="83"/>
      <c r="Q246" s="83"/>
      <c r="R246" s="83"/>
      <c r="S246" s="83"/>
      <c r="T246" s="84"/>
      <c r="U246" s="37"/>
      <c r="V246" s="37"/>
      <c r="W246" s="37"/>
      <c r="X246" s="37"/>
      <c r="Y246" s="37"/>
      <c r="Z246" s="37"/>
      <c r="AA246" s="37"/>
      <c r="AB246" s="37"/>
      <c r="AC246" s="37"/>
      <c r="AD246" s="37"/>
      <c r="AE246" s="37"/>
      <c r="AT246" s="16" t="s">
        <v>149</v>
      </c>
      <c r="AU246" s="16" t="s">
        <v>79</v>
      </c>
    </row>
    <row r="247" s="13" customFormat="1">
      <c r="A247" s="13"/>
      <c r="B247" s="221"/>
      <c r="C247" s="222"/>
      <c r="D247" s="223" t="s">
        <v>151</v>
      </c>
      <c r="E247" s="224" t="s">
        <v>19</v>
      </c>
      <c r="F247" s="225" t="s">
        <v>976</v>
      </c>
      <c r="G247" s="222"/>
      <c r="H247" s="226">
        <v>16.789999999999999</v>
      </c>
      <c r="I247" s="227"/>
      <c r="J247" s="222"/>
      <c r="K247" s="222"/>
      <c r="L247" s="228"/>
      <c r="M247" s="229"/>
      <c r="N247" s="230"/>
      <c r="O247" s="230"/>
      <c r="P247" s="230"/>
      <c r="Q247" s="230"/>
      <c r="R247" s="230"/>
      <c r="S247" s="230"/>
      <c r="T247" s="231"/>
      <c r="U247" s="13"/>
      <c r="V247" s="13"/>
      <c r="W247" s="13"/>
      <c r="X247" s="13"/>
      <c r="Y247" s="13"/>
      <c r="Z247" s="13"/>
      <c r="AA247" s="13"/>
      <c r="AB247" s="13"/>
      <c r="AC247" s="13"/>
      <c r="AD247" s="13"/>
      <c r="AE247" s="13"/>
      <c r="AT247" s="232" t="s">
        <v>151</v>
      </c>
      <c r="AU247" s="232" t="s">
        <v>79</v>
      </c>
      <c r="AV247" s="13" t="s">
        <v>79</v>
      </c>
      <c r="AW247" s="13" t="s">
        <v>31</v>
      </c>
      <c r="AX247" s="13" t="s">
        <v>69</v>
      </c>
      <c r="AY247" s="232" t="s">
        <v>140</v>
      </c>
    </row>
    <row r="248" s="2" customFormat="1" ht="37.8" customHeight="1">
      <c r="A248" s="37"/>
      <c r="B248" s="38"/>
      <c r="C248" s="203" t="s">
        <v>513</v>
      </c>
      <c r="D248" s="203" t="s">
        <v>142</v>
      </c>
      <c r="E248" s="204" t="s">
        <v>997</v>
      </c>
      <c r="F248" s="205" t="s">
        <v>998</v>
      </c>
      <c r="G248" s="206" t="s">
        <v>155</v>
      </c>
      <c r="H248" s="207">
        <v>16.789999999999999</v>
      </c>
      <c r="I248" s="208"/>
      <c r="J248" s="209">
        <f>ROUND(I248*H248,2)</f>
        <v>0</v>
      </c>
      <c r="K248" s="205" t="s">
        <v>146</v>
      </c>
      <c r="L248" s="43"/>
      <c r="M248" s="210" t="s">
        <v>19</v>
      </c>
      <c r="N248" s="211" t="s">
        <v>40</v>
      </c>
      <c r="O248" s="83"/>
      <c r="P248" s="212">
        <f>O248*H248</f>
        <v>0</v>
      </c>
      <c r="Q248" s="212">
        <v>0</v>
      </c>
      <c r="R248" s="212">
        <f>Q248*H248</f>
        <v>0</v>
      </c>
      <c r="S248" s="212">
        <v>0</v>
      </c>
      <c r="T248" s="213">
        <f>S248*H248</f>
        <v>0</v>
      </c>
      <c r="U248" s="37"/>
      <c r="V248" s="37"/>
      <c r="W248" s="37"/>
      <c r="X248" s="37"/>
      <c r="Y248" s="37"/>
      <c r="Z248" s="37"/>
      <c r="AA248" s="37"/>
      <c r="AB248" s="37"/>
      <c r="AC248" s="37"/>
      <c r="AD248" s="37"/>
      <c r="AE248" s="37"/>
      <c r="AR248" s="214" t="s">
        <v>236</v>
      </c>
      <c r="AT248" s="214" t="s">
        <v>142</v>
      </c>
      <c r="AU248" s="214" t="s">
        <v>79</v>
      </c>
      <c r="AY248" s="16" t="s">
        <v>140</v>
      </c>
      <c r="BE248" s="215">
        <f>IF(N248="základní",J248,0)</f>
        <v>0</v>
      </c>
      <c r="BF248" s="215">
        <f>IF(N248="snížená",J248,0)</f>
        <v>0</v>
      </c>
      <c r="BG248" s="215">
        <f>IF(N248="zákl. přenesená",J248,0)</f>
        <v>0</v>
      </c>
      <c r="BH248" s="215">
        <f>IF(N248="sníž. přenesená",J248,0)</f>
        <v>0</v>
      </c>
      <c r="BI248" s="215">
        <f>IF(N248="nulová",J248,0)</f>
        <v>0</v>
      </c>
      <c r="BJ248" s="16" t="s">
        <v>77</v>
      </c>
      <c r="BK248" s="215">
        <f>ROUND(I248*H248,2)</f>
        <v>0</v>
      </c>
      <c r="BL248" s="16" t="s">
        <v>236</v>
      </c>
      <c r="BM248" s="214" t="s">
        <v>999</v>
      </c>
    </row>
    <row r="249" s="2" customFormat="1">
      <c r="A249" s="37"/>
      <c r="B249" s="38"/>
      <c r="C249" s="39"/>
      <c r="D249" s="216" t="s">
        <v>149</v>
      </c>
      <c r="E249" s="39"/>
      <c r="F249" s="217" t="s">
        <v>1000</v>
      </c>
      <c r="G249" s="39"/>
      <c r="H249" s="39"/>
      <c r="I249" s="218"/>
      <c r="J249" s="39"/>
      <c r="K249" s="39"/>
      <c r="L249" s="43"/>
      <c r="M249" s="219"/>
      <c r="N249" s="220"/>
      <c r="O249" s="83"/>
      <c r="P249" s="83"/>
      <c r="Q249" s="83"/>
      <c r="R249" s="83"/>
      <c r="S249" s="83"/>
      <c r="T249" s="84"/>
      <c r="U249" s="37"/>
      <c r="V249" s="37"/>
      <c r="W249" s="37"/>
      <c r="X249" s="37"/>
      <c r="Y249" s="37"/>
      <c r="Z249" s="37"/>
      <c r="AA249" s="37"/>
      <c r="AB249" s="37"/>
      <c r="AC249" s="37"/>
      <c r="AD249" s="37"/>
      <c r="AE249" s="37"/>
      <c r="AT249" s="16" t="s">
        <v>149</v>
      </c>
      <c r="AU249" s="16" t="s">
        <v>79</v>
      </c>
    </row>
    <row r="250" s="13" customFormat="1">
      <c r="A250" s="13"/>
      <c r="B250" s="221"/>
      <c r="C250" s="222"/>
      <c r="D250" s="223" t="s">
        <v>151</v>
      </c>
      <c r="E250" s="224" t="s">
        <v>19</v>
      </c>
      <c r="F250" s="225" t="s">
        <v>976</v>
      </c>
      <c r="G250" s="222"/>
      <c r="H250" s="226">
        <v>16.789999999999999</v>
      </c>
      <c r="I250" s="227"/>
      <c r="J250" s="222"/>
      <c r="K250" s="222"/>
      <c r="L250" s="228"/>
      <c r="M250" s="229"/>
      <c r="N250" s="230"/>
      <c r="O250" s="230"/>
      <c r="P250" s="230"/>
      <c r="Q250" s="230"/>
      <c r="R250" s="230"/>
      <c r="S250" s="230"/>
      <c r="T250" s="231"/>
      <c r="U250" s="13"/>
      <c r="V250" s="13"/>
      <c r="W250" s="13"/>
      <c r="X250" s="13"/>
      <c r="Y250" s="13"/>
      <c r="Z250" s="13"/>
      <c r="AA250" s="13"/>
      <c r="AB250" s="13"/>
      <c r="AC250" s="13"/>
      <c r="AD250" s="13"/>
      <c r="AE250" s="13"/>
      <c r="AT250" s="232" t="s">
        <v>151</v>
      </c>
      <c r="AU250" s="232" t="s">
        <v>79</v>
      </c>
      <c r="AV250" s="13" t="s">
        <v>79</v>
      </c>
      <c r="AW250" s="13" t="s">
        <v>31</v>
      </c>
      <c r="AX250" s="13" t="s">
        <v>69</v>
      </c>
      <c r="AY250" s="232" t="s">
        <v>140</v>
      </c>
    </row>
    <row r="251" s="2" customFormat="1" ht="24.15" customHeight="1">
      <c r="A251" s="37"/>
      <c r="B251" s="38"/>
      <c r="C251" s="203" t="s">
        <v>518</v>
      </c>
      <c r="D251" s="203" t="s">
        <v>142</v>
      </c>
      <c r="E251" s="204" t="s">
        <v>1001</v>
      </c>
      <c r="F251" s="205" t="s">
        <v>1002</v>
      </c>
      <c r="G251" s="206" t="s">
        <v>155</v>
      </c>
      <c r="H251" s="207">
        <v>16.789999999999999</v>
      </c>
      <c r="I251" s="208"/>
      <c r="J251" s="209">
        <f>ROUND(I251*H251,2)</f>
        <v>0</v>
      </c>
      <c r="K251" s="205" t="s">
        <v>146</v>
      </c>
      <c r="L251" s="43"/>
      <c r="M251" s="210" t="s">
        <v>19</v>
      </c>
      <c r="N251" s="211" t="s">
        <v>40</v>
      </c>
      <c r="O251" s="83"/>
      <c r="P251" s="212">
        <f>O251*H251</f>
        <v>0</v>
      </c>
      <c r="Q251" s="212">
        <v>0.0015</v>
      </c>
      <c r="R251" s="212">
        <f>Q251*H251</f>
        <v>0.025184999999999999</v>
      </c>
      <c r="S251" s="212">
        <v>0</v>
      </c>
      <c r="T251" s="213">
        <f>S251*H251</f>
        <v>0</v>
      </c>
      <c r="U251" s="37"/>
      <c r="V251" s="37"/>
      <c r="W251" s="37"/>
      <c r="X251" s="37"/>
      <c r="Y251" s="37"/>
      <c r="Z251" s="37"/>
      <c r="AA251" s="37"/>
      <c r="AB251" s="37"/>
      <c r="AC251" s="37"/>
      <c r="AD251" s="37"/>
      <c r="AE251" s="37"/>
      <c r="AR251" s="214" t="s">
        <v>236</v>
      </c>
      <c r="AT251" s="214" t="s">
        <v>142</v>
      </c>
      <c r="AU251" s="214" t="s">
        <v>79</v>
      </c>
      <c r="AY251" s="16" t="s">
        <v>140</v>
      </c>
      <c r="BE251" s="215">
        <f>IF(N251="základní",J251,0)</f>
        <v>0</v>
      </c>
      <c r="BF251" s="215">
        <f>IF(N251="snížená",J251,0)</f>
        <v>0</v>
      </c>
      <c r="BG251" s="215">
        <f>IF(N251="zákl. přenesená",J251,0)</f>
        <v>0</v>
      </c>
      <c r="BH251" s="215">
        <f>IF(N251="sníž. přenesená",J251,0)</f>
        <v>0</v>
      </c>
      <c r="BI251" s="215">
        <f>IF(N251="nulová",J251,0)</f>
        <v>0</v>
      </c>
      <c r="BJ251" s="16" t="s">
        <v>77</v>
      </c>
      <c r="BK251" s="215">
        <f>ROUND(I251*H251,2)</f>
        <v>0</v>
      </c>
      <c r="BL251" s="16" t="s">
        <v>236</v>
      </c>
      <c r="BM251" s="214" t="s">
        <v>1003</v>
      </c>
    </row>
    <row r="252" s="2" customFormat="1">
      <c r="A252" s="37"/>
      <c r="B252" s="38"/>
      <c r="C252" s="39"/>
      <c r="D252" s="216" t="s">
        <v>149</v>
      </c>
      <c r="E252" s="39"/>
      <c r="F252" s="217" t="s">
        <v>1004</v>
      </c>
      <c r="G252" s="39"/>
      <c r="H252" s="39"/>
      <c r="I252" s="218"/>
      <c r="J252" s="39"/>
      <c r="K252" s="39"/>
      <c r="L252" s="43"/>
      <c r="M252" s="219"/>
      <c r="N252" s="220"/>
      <c r="O252" s="83"/>
      <c r="P252" s="83"/>
      <c r="Q252" s="83"/>
      <c r="R252" s="83"/>
      <c r="S252" s="83"/>
      <c r="T252" s="84"/>
      <c r="U252" s="37"/>
      <c r="V252" s="37"/>
      <c r="W252" s="37"/>
      <c r="X252" s="37"/>
      <c r="Y252" s="37"/>
      <c r="Z252" s="37"/>
      <c r="AA252" s="37"/>
      <c r="AB252" s="37"/>
      <c r="AC252" s="37"/>
      <c r="AD252" s="37"/>
      <c r="AE252" s="37"/>
      <c r="AT252" s="16" t="s">
        <v>149</v>
      </c>
      <c r="AU252" s="16" t="s">
        <v>79</v>
      </c>
    </row>
    <row r="253" s="13" customFormat="1">
      <c r="A253" s="13"/>
      <c r="B253" s="221"/>
      <c r="C253" s="222"/>
      <c r="D253" s="223" t="s">
        <v>151</v>
      </c>
      <c r="E253" s="224" t="s">
        <v>19</v>
      </c>
      <c r="F253" s="225" t="s">
        <v>976</v>
      </c>
      <c r="G253" s="222"/>
      <c r="H253" s="226">
        <v>16.789999999999999</v>
      </c>
      <c r="I253" s="227"/>
      <c r="J253" s="222"/>
      <c r="K253" s="222"/>
      <c r="L253" s="228"/>
      <c r="M253" s="229"/>
      <c r="N253" s="230"/>
      <c r="O253" s="230"/>
      <c r="P253" s="230"/>
      <c r="Q253" s="230"/>
      <c r="R253" s="230"/>
      <c r="S253" s="230"/>
      <c r="T253" s="231"/>
      <c r="U253" s="13"/>
      <c r="V253" s="13"/>
      <c r="W253" s="13"/>
      <c r="X253" s="13"/>
      <c r="Y253" s="13"/>
      <c r="Z253" s="13"/>
      <c r="AA253" s="13"/>
      <c r="AB253" s="13"/>
      <c r="AC253" s="13"/>
      <c r="AD253" s="13"/>
      <c r="AE253" s="13"/>
      <c r="AT253" s="232" t="s">
        <v>151</v>
      </c>
      <c r="AU253" s="232" t="s">
        <v>79</v>
      </c>
      <c r="AV253" s="13" t="s">
        <v>79</v>
      </c>
      <c r="AW253" s="13" t="s">
        <v>31</v>
      </c>
      <c r="AX253" s="13" t="s">
        <v>69</v>
      </c>
      <c r="AY253" s="232" t="s">
        <v>140</v>
      </c>
    </row>
    <row r="254" s="2" customFormat="1" ht="24.15" customHeight="1">
      <c r="A254" s="37"/>
      <c r="B254" s="38"/>
      <c r="C254" s="203" t="s">
        <v>521</v>
      </c>
      <c r="D254" s="203" t="s">
        <v>142</v>
      </c>
      <c r="E254" s="204" t="s">
        <v>1005</v>
      </c>
      <c r="F254" s="205" t="s">
        <v>1006</v>
      </c>
      <c r="G254" s="206" t="s">
        <v>155</v>
      </c>
      <c r="H254" s="207">
        <v>16.789999999999999</v>
      </c>
      <c r="I254" s="208"/>
      <c r="J254" s="209">
        <f>ROUND(I254*H254,2)</f>
        <v>0</v>
      </c>
      <c r="K254" s="205" t="s">
        <v>146</v>
      </c>
      <c r="L254" s="43"/>
      <c r="M254" s="210" t="s">
        <v>19</v>
      </c>
      <c r="N254" s="211" t="s">
        <v>40</v>
      </c>
      <c r="O254" s="83"/>
      <c r="P254" s="212">
        <f>O254*H254</f>
        <v>0</v>
      </c>
      <c r="Q254" s="212">
        <v>5.0000000000000002E-05</v>
      </c>
      <c r="R254" s="212">
        <f>Q254*H254</f>
        <v>0.00083949999999999997</v>
      </c>
      <c r="S254" s="212">
        <v>0</v>
      </c>
      <c r="T254" s="213">
        <f>S254*H254</f>
        <v>0</v>
      </c>
      <c r="U254" s="37"/>
      <c r="V254" s="37"/>
      <c r="W254" s="37"/>
      <c r="X254" s="37"/>
      <c r="Y254" s="37"/>
      <c r="Z254" s="37"/>
      <c r="AA254" s="37"/>
      <c r="AB254" s="37"/>
      <c r="AC254" s="37"/>
      <c r="AD254" s="37"/>
      <c r="AE254" s="37"/>
      <c r="AR254" s="214" t="s">
        <v>236</v>
      </c>
      <c r="AT254" s="214" t="s">
        <v>142</v>
      </c>
      <c r="AU254" s="214" t="s">
        <v>79</v>
      </c>
      <c r="AY254" s="16" t="s">
        <v>140</v>
      </c>
      <c r="BE254" s="215">
        <f>IF(N254="základní",J254,0)</f>
        <v>0</v>
      </c>
      <c r="BF254" s="215">
        <f>IF(N254="snížená",J254,0)</f>
        <v>0</v>
      </c>
      <c r="BG254" s="215">
        <f>IF(N254="zákl. přenesená",J254,0)</f>
        <v>0</v>
      </c>
      <c r="BH254" s="215">
        <f>IF(N254="sníž. přenesená",J254,0)</f>
        <v>0</v>
      </c>
      <c r="BI254" s="215">
        <f>IF(N254="nulová",J254,0)</f>
        <v>0</v>
      </c>
      <c r="BJ254" s="16" t="s">
        <v>77</v>
      </c>
      <c r="BK254" s="215">
        <f>ROUND(I254*H254,2)</f>
        <v>0</v>
      </c>
      <c r="BL254" s="16" t="s">
        <v>236</v>
      </c>
      <c r="BM254" s="214" t="s">
        <v>1007</v>
      </c>
    </row>
    <row r="255" s="2" customFormat="1">
      <c r="A255" s="37"/>
      <c r="B255" s="38"/>
      <c r="C255" s="39"/>
      <c r="D255" s="216" t="s">
        <v>149</v>
      </c>
      <c r="E255" s="39"/>
      <c r="F255" s="217" t="s">
        <v>1008</v>
      </c>
      <c r="G255" s="39"/>
      <c r="H255" s="39"/>
      <c r="I255" s="218"/>
      <c r="J255" s="39"/>
      <c r="K255" s="39"/>
      <c r="L255" s="43"/>
      <c r="M255" s="219"/>
      <c r="N255" s="220"/>
      <c r="O255" s="83"/>
      <c r="P255" s="83"/>
      <c r="Q255" s="83"/>
      <c r="R255" s="83"/>
      <c r="S255" s="83"/>
      <c r="T255" s="84"/>
      <c r="U255" s="37"/>
      <c r="V255" s="37"/>
      <c r="W255" s="37"/>
      <c r="X255" s="37"/>
      <c r="Y255" s="37"/>
      <c r="Z255" s="37"/>
      <c r="AA255" s="37"/>
      <c r="AB255" s="37"/>
      <c r="AC255" s="37"/>
      <c r="AD255" s="37"/>
      <c r="AE255" s="37"/>
      <c r="AT255" s="16" t="s">
        <v>149</v>
      </c>
      <c r="AU255" s="16" t="s">
        <v>79</v>
      </c>
    </row>
    <row r="256" s="13" customFormat="1">
      <c r="A256" s="13"/>
      <c r="B256" s="221"/>
      <c r="C256" s="222"/>
      <c r="D256" s="223" t="s">
        <v>151</v>
      </c>
      <c r="E256" s="224" t="s">
        <v>19</v>
      </c>
      <c r="F256" s="225" t="s">
        <v>976</v>
      </c>
      <c r="G256" s="222"/>
      <c r="H256" s="226">
        <v>16.789999999999999</v>
      </c>
      <c r="I256" s="227"/>
      <c r="J256" s="222"/>
      <c r="K256" s="222"/>
      <c r="L256" s="228"/>
      <c r="M256" s="229"/>
      <c r="N256" s="230"/>
      <c r="O256" s="230"/>
      <c r="P256" s="230"/>
      <c r="Q256" s="230"/>
      <c r="R256" s="230"/>
      <c r="S256" s="230"/>
      <c r="T256" s="231"/>
      <c r="U256" s="13"/>
      <c r="V256" s="13"/>
      <c r="W256" s="13"/>
      <c r="X256" s="13"/>
      <c r="Y256" s="13"/>
      <c r="Z256" s="13"/>
      <c r="AA256" s="13"/>
      <c r="AB256" s="13"/>
      <c r="AC256" s="13"/>
      <c r="AD256" s="13"/>
      <c r="AE256" s="13"/>
      <c r="AT256" s="232" t="s">
        <v>151</v>
      </c>
      <c r="AU256" s="232" t="s">
        <v>79</v>
      </c>
      <c r="AV256" s="13" t="s">
        <v>79</v>
      </c>
      <c r="AW256" s="13" t="s">
        <v>31</v>
      </c>
      <c r="AX256" s="13" t="s">
        <v>69</v>
      </c>
      <c r="AY256" s="232" t="s">
        <v>140</v>
      </c>
    </row>
    <row r="257" s="2" customFormat="1" ht="44.25" customHeight="1">
      <c r="A257" s="37"/>
      <c r="B257" s="38"/>
      <c r="C257" s="203" t="s">
        <v>529</v>
      </c>
      <c r="D257" s="203" t="s">
        <v>142</v>
      </c>
      <c r="E257" s="204" t="s">
        <v>1009</v>
      </c>
      <c r="F257" s="205" t="s">
        <v>1010</v>
      </c>
      <c r="G257" s="206" t="s">
        <v>524</v>
      </c>
      <c r="H257" s="244"/>
      <c r="I257" s="208"/>
      <c r="J257" s="209">
        <f>ROUND(I257*H257,2)</f>
        <v>0</v>
      </c>
      <c r="K257" s="205" t="s">
        <v>146</v>
      </c>
      <c r="L257" s="43"/>
      <c r="M257" s="210" t="s">
        <v>19</v>
      </c>
      <c r="N257" s="211" t="s">
        <v>40</v>
      </c>
      <c r="O257" s="83"/>
      <c r="P257" s="212">
        <f>O257*H257</f>
        <v>0</v>
      </c>
      <c r="Q257" s="212">
        <v>0</v>
      </c>
      <c r="R257" s="212">
        <f>Q257*H257</f>
        <v>0</v>
      </c>
      <c r="S257" s="212">
        <v>0</v>
      </c>
      <c r="T257" s="213">
        <f>S257*H257</f>
        <v>0</v>
      </c>
      <c r="U257" s="37"/>
      <c r="V257" s="37"/>
      <c r="W257" s="37"/>
      <c r="X257" s="37"/>
      <c r="Y257" s="37"/>
      <c r="Z257" s="37"/>
      <c r="AA257" s="37"/>
      <c r="AB257" s="37"/>
      <c r="AC257" s="37"/>
      <c r="AD257" s="37"/>
      <c r="AE257" s="37"/>
      <c r="AR257" s="214" t="s">
        <v>236</v>
      </c>
      <c r="AT257" s="214" t="s">
        <v>142</v>
      </c>
      <c r="AU257" s="214" t="s">
        <v>79</v>
      </c>
      <c r="AY257" s="16" t="s">
        <v>140</v>
      </c>
      <c r="BE257" s="215">
        <f>IF(N257="základní",J257,0)</f>
        <v>0</v>
      </c>
      <c r="BF257" s="215">
        <f>IF(N257="snížená",J257,0)</f>
        <v>0</v>
      </c>
      <c r="BG257" s="215">
        <f>IF(N257="zákl. přenesená",J257,0)</f>
        <v>0</v>
      </c>
      <c r="BH257" s="215">
        <f>IF(N257="sníž. přenesená",J257,0)</f>
        <v>0</v>
      </c>
      <c r="BI257" s="215">
        <f>IF(N257="nulová",J257,0)</f>
        <v>0</v>
      </c>
      <c r="BJ257" s="16" t="s">
        <v>77</v>
      </c>
      <c r="BK257" s="215">
        <f>ROUND(I257*H257,2)</f>
        <v>0</v>
      </c>
      <c r="BL257" s="16" t="s">
        <v>236</v>
      </c>
      <c r="BM257" s="214" t="s">
        <v>1011</v>
      </c>
    </row>
    <row r="258" s="2" customFormat="1">
      <c r="A258" s="37"/>
      <c r="B258" s="38"/>
      <c r="C258" s="39"/>
      <c r="D258" s="216" t="s">
        <v>149</v>
      </c>
      <c r="E258" s="39"/>
      <c r="F258" s="217" t="s">
        <v>1012</v>
      </c>
      <c r="G258" s="39"/>
      <c r="H258" s="39"/>
      <c r="I258" s="218"/>
      <c r="J258" s="39"/>
      <c r="K258" s="39"/>
      <c r="L258" s="43"/>
      <c r="M258" s="219"/>
      <c r="N258" s="220"/>
      <c r="O258" s="83"/>
      <c r="P258" s="83"/>
      <c r="Q258" s="83"/>
      <c r="R258" s="83"/>
      <c r="S258" s="83"/>
      <c r="T258" s="84"/>
      <c r="U258" s="37"/>
      <c r="V258" s="37"/>
      <c r="W258" s="37"/>
      <c r="X258" s="37"/>
      <c r="Y258" s="37"/>
      <c r="Z258" s="37"/>
      <c r="AA258" s="37"/>
      <c r="AB258" s="37"/>
      <c r="AC258" s="37"/>
      <c r="AD258" s="37"/>
      <c r="AE258" s="37"/>
      <c r="AT258" s="16" t="s">
        <v>149</v>
      </c>
      <c r="AU258" s="16" t="s">
        <v>79</v>
      </c>
    </row>
    <row r="259" s="12" customFormat="1" ht="22.8" customHeight="1">
      <c r="A259" s="12"/>
      <c r="B259" s="187"/>
      <c r="C259" s="188"/>
      <c r="D259" s="189" t="s">
        <v>68</v>
      </c>
      <c r="E259" s="201" t="s">
        <v>1013</v>
      </c>
      <c r="F259" s="201" t="s">
        <v>1014</v>
      </c>
      <c r="G259" s="188"/>
      <c r="H259" s="188"/>
      <c r="I259" s="191"/>
      <c r="J259" s="202">
        <f>BK259</f>
        <v>0</v>
      </c>
      <c r="K259" s="188"/>
      <c r="L259" s="193"/>
      <c r="M259" s="194"/>
      <c r="N259" s="195"/>
      <c r="O259" s="195"/>
      <c r="P259" s="196">
        <f>SUM(P260:P310)</f>
        <v>0</v>
      </c>
      <c r="Q259" s="195"/>
      <c r="R259" s="196">
        <f>SUM(R260:R310)</f>
        <v>0.82213940000000008</v>
      </c>
      <c r="S259" s="195"/>
      <c r="T259" s="197">
        <f>SUM(T260:T310)</f>
        <v>0</v>
      </c>
      <c r="U259" s="12"/>
      <c r="V259" s="12"/>
      <c r="W259" s="12"/>
      <c r="X259" s="12"/>
      <c r="Y259" s="12"/>
      <c r="Z259" s="12"/>
      <c r="AA259" s="12"/>
      <c r="AB259" s="12"/>
      <c r="AC259" s="12"/>
      <c r="AD259" s="12"/>
      <c r="AE259" s="12"/>
      <c r="AR259" s="198" t="s">
        <v>79</v>
      </c>
      <c r="AT259" s="199" t="s">
        <v>68</v>
      </c>
      <c r="AU259" s="199" t="s">
        <v>77</v>
      </c>
      <c r="AY259" s="198" t="s">
        <v>140</v>
      </c>
      <c r="BK259" s="200">
        <f>SUM(BK260:BK310)</f>
        <v>0</v>
      </c>
    </row>
    <row r="260" s="2" customFormat="1" ht="24.15" customHeight="1">
      <c r="A260" s="37"/>
      <c r="B260" s="38"/>
      <c r="C260" s="203" t="s">
        <v>535</v>
      </c>
      <c r="D260" s="203" t="s">
        <v>142</v>
      </c>
      <c r="E260" s="204" t="s">
        <v>1015</v>
      </c>
      <c r="F260" s="205" t="s">
        <v>1016</v>
      </c>
      <c r="G260" s="206" t="s">
        <v>155</v>
      </c>
      <c r="H260" s="207">
        <v>31.196000000000002</v>
      </c>
      <c r="I260" s="208"/>
      <c r="J260" s="209">
        <f>ROUND(I260*H260,2)</f>
        <v>0</v>
      </c>
      <c r="K260" s="205" t="s">
        <v>146</v>
      </c>
      <c r="L260" s="43"/>
      <c r="M260" s="210" t="s">
        <v>19</v>
      </c>
      <c r="N260" s="211" t="s">
        <v>40</v>
      </c>
      <c r="O260" s="83"/>
      <c r="P260" s="212">
        <f>O260*H260</f>
        <v>0</v>
      </c>
      <c r="Q260" s="212">
        <v>0</v>
      </c>
      <c r="R260" s="212">
        <f>Q260*H260</f>
        <v>0</v>
      </c>
      <c r="S260" s="212">
        <v>0</v>
      </c>
      <c r="T260" s="213">
        <f>S260*H260</f>
        <v>0</v>
      </c>
      <c r="U260" s="37"/>
      <c r="V260" s="37"/>
      <c r="W260" s="37"/>
      <c r="X260" s="37"/>
      <c r="Y260" s="37"/>
      <c r="Z260" s="37"/>
      <c r="AA260" s="37"/>
      <c r="AB260" s="37"/>
      <c r="AC260" s="37"/>
      <c r="AD260" s="37"/>
      <c r="AE260" s="37"/>
      <c r="AR260" s="214" t="s">
        <v>236</v>
      </c>
      <c r="AT260" s="214" t="s">
        <v>142</v>
      </c>
      <c r="AU260" s="214" t="s">
        <v>79</v>
      </c>
      <c r="AY260" s="16" t="s">
        <v>140</v>
      </c>
      <c r="BE260" s="215">
        <f>IF(N260="základní",J260,0)</f>
        <v>0</v>
      </c>
      <c r="BF260" s="215">
        <f>IF(N260="snížená",J260,0)</f>
        <v>0</v>
      </c>
      <c r="BG260" s="215">
        <f>IF(N260="zákl. přenesená",J260,0)</f>
        <v>0</v>
      </c>
      <c r="BH260" s="215">
        <f>IF(N260="sníž. přenesená",J260,0)</f>
        <v>0</v>
      </c>
      <c r="BI260" s="215">
        <f>IF(N260="nulová",J260,0)</f>
        <v>0</v>
      </c>
      <c r="BJ260" s="16" t="s">
        <v>77</v>
      </c>
      <c r="BK260" s="215">
        <f>ROUND(I260*H260,2)</f>
        <v>0</v>
      </c>
      <c r="BL260" s="16" t="s">
        <v>236</v>
      </c>
      <c r="BM260" s="214" t="s">
        <v>1017</v>
      </c>
    </row>
    <row r="261" s="2" customFormat="1">
      <c r="A261" s="37"/>
      <c r="B261" s="38"/>
      <c r="C261" s="39"/>
      <c r="D261" s="216" t="s">
        <v>149</v>
      </c>
      <c r="E261" s="39"/>
      <c r="F261" s="217" t="s">
        <v>1018</v>
      </c>
      <c r="G261" s="39"/>
      <c r="H261" s="39"/>
      <c r="I261" s="218"/>
      <c r="J261" s="39"/>
      <c r="K261" s="39"/>
      <c r="L261" s="43"/>
      <c r="M261" s="219"/>
      <c r="N261" s="220"/>
      <c r="O261" s="83"/>
      <c r="P261" s="83"/>
      <c r="Q261" s="83"/>
      <c r="R261" s="83"/>
      <c r="S261" s="83"/>
      <c r="T261" s="84"/>
      <c r="U261" s="37"/>
      <c r="V261" s="37"/>
      <c r="W261" s="37"/>
      <c r="X261" s="37"/>
      <c r="Y261" s="37"/>
      <c r="Z261" s="37"/>
      <c r="AA261" s="37"/>
      <c r="AB261" s="37"/>
      <c r="AC261" s="37"/>
      <c r="AD261" s="37"/>
      <c r="AE261" s="37"/>
      <c r="AT261" s="16" t="s">
        <v>149</v>
      </c>
      <c r="AU261" s="16" t="s">
        <v>79</v>
      </c>
    </row>
    <row r="262" s="13" customFormat="1">
      <c r="A262" s="13"/>
      <c r="B262" s="221"/>
      <c r="C262" s="222"/>
      <c r="D262" s="223" t="s">
        <v>151</v>
      </c>
      <c r="E262" s="224" t="s">
        <v>19</v>
      </c>
      <c r="F262" s="225" t="s">
        <v>1019</v>
      </c>
      <c r="G262" s="222"/>
      <c r="H262" s="226">
        <v>31.196000000000002</v>
      </c>
      <c r="I262" s="227"/>
      <c r="J262" s="222"/>
      <c r="K262" s="222"/>
      <c r="L262" s="228"/>
      <c r="M262" s="229"/>
      <c r="N262" s="230"/>
      <c r="O262" s="230"/>
      <c r="P262" s="230"/>
      <c r="Q262" s="230"/>
      <c r="R262" s="230"/>
      <c r="S262" s="230"/>
      <c r="T262" s="231"/>
      <c r="U262" s="13"/>
      <c r="V262" s="13"/>
      <c r="W262" s="13"/>
      <c r="X262" s="13"/>
      <c r="Y262" s="13"/>
      <c r="Z262" s="13"/>
      <c r="AA262" s="13"/>
      <c r="AB262" s="13"/>
      <c r="AC262" s="13"/>
      <c r="AD262" s="13"/>
      <c r="AE262" s="13"/>
      <c r="AT262" s="232" t="s">
        <v>151</v>
      </c>
      <c r="AU262" s="232" t="s">
        <v>79</v>
      </c>
      <c r="AV262" s="13" t="s">
        <v>79</v>
      </c>
      <c r="AW262" s="13" t="s">
        <v>31</v>
      </c>
      <c r="AX262" s="13" t="s">
        <v>69</v>
      </c>
      <c r="AY262" s="232" t="s">
        <v>140</v>
      </c>
    </row>
    <row r="263" s="2" customFormat="1" ht="24.15" customHeight="1">
      <c r="A263" s="37"/>
      <c r="B263" s="38"/>
      <c r="C263" s="203" t="s">
        <v>539</v>
      </c>
      <c r="D263" s="203" t="s">
        <v>142</v>
      </c>
      <c r="E263" s="204" t="s">
        <v>1020</v>
      </c>
      <c r="F263" s="205" t="s">
        <v>1021</v>
      </c>
      <c r="G263" s="206" t="s">
        <v>155</v>
      </c>
      <c r="H263" s="207">
        <v>31.196000000000002</v>
      </c>
      <c r="I263" s="208"/>
      <c r="J263" s="209">
        <f>ROUND(I263*H263,2)</f>
        <v>0</v>
      </c>
      <c r="K263" s="205" t="s">
        <v>146</v>
      </c>
      <c r="L263" s="43"/>
      <c r="M263" s="210" t="s">
        <v>19</v>
      </c>
      <c r="N263" s="211" t="s">
        <v>40</v>
      </c>
      <c r="O263" s="83"/>
      <c r="P263" s="212">
        <f>O263*H263</f>
        <v>0</v>
      </c>
      <c r="Q263" s="212">
        <v>0.00029999999999999997</v>
      </c>
      <c r="R263" s="212">
        <f>Q263*H263</f>
        <v>0.0093588000000000005</v>
      </c>
      <c r="S263" s="212">
        <v>0</v>
      </c>
      <c r="T263" s="213">
        <f>S263*H263</f>
        <v>0</v>
      </c>
      <c r="U263" s="37"/>
      <c r="V263" s="37"/>
      <c r="W263" s="37"/>
      <c r="X263" s="37"/>
      <c r="Y263" s="37"/>
      <c r="Z263" s="37"/>
      <c r="AA263" s="37"/>
      <c r="AB263" s="37"/>
      <c r="AC263" s="37"/>
      <c r="AD263" s="37"/>
      <c r="AE263" s="37"/>
      <c r="AR263" s="214" t="s">
        <v>236</v>
      </c>
      <c r="AT263" s="214" t="s">
        <v>142</v>
      </c>
      <c r="AU263" s="214" t="s">
        <v>79</v>
      </c>
      <c r="AY263" s="16" t="s">
        <v>140</v>
      </c>
      <c r="BE263" s="215">
        <f>IF(N263="základní",J263,0)</f>
        <v>0</v>
      </c>
      <c r="BF263" s="215">
        <f>IF(N263="snížená",J263,0)</f>
        <v>0</v>
      </c>
      <c r="BG263" s="215">
        <f>IF(N263="zákl. přenesená",J263,0)</f>
        <v>0</v>
      </c>
      <c r="BH263" s="215">
        <f>IF(N263="sníž. přenesená",J263,0)</f>
        <v>0</v>
      </c>
      <c r="BI263" s="215">
        <f>IF(N263="nulová",J263,0)</f>
        <v>0</v>
      </c>
      <c r="BJ263" s="16" t="s">
        <v>77</v>
      </c>
      <c r="BK263" s="215">
        <f>ROUND(I263*H263,2)</f>
        <v>0</v>
      </c>
      <c r="BL263" s="16" t="s">
        <v>236</v>
      </c>
      <c r="BM263" s="214" t="s">
        <v>1022</v>
      </c>
    </row>
    <row r="264" s="2" customFormat="1">
      <c r="A264" s="37"/>
      <c r="B264" s="38"/>
      <c r="C264" s="39"/>
      <c r="D264" s="216" t="s">
        <v>149</v>
      </c>
      <c r="E264" s="39"/>
      <c r="F264" s="217" t="s">
        <v>1023</v>
      </c>
      <c r="G264" s="39"/>
      <c r="H264" s="39"/>
      <c r="I264" s="218"/>
      <c r="J264" s="39"/>
      <c r="K264" s="39"/>
      <c r="L264" s="43"/>
      <c r="M264" s="219"/>
      <c r="N264" s="220"/>
      <c r="O264" s="83"/>
      <c r="P264" s="83"/>
      <c r="Q264" s="83"/>
      <c r="R264" s="83"/>
      <c r="S264" s="83"/>
      <c r="T264" s="84"/>
      <c r="U264" s="37"/>
      <c r="V264" s="37"/>
      <c r="W264" s="37"/>
      <c r="X264" s="37"/>
      <c r="Y264" s="37"/>
      <c r="Z264" s="37"/>
      <c r="AA264" s="37"/>
      <c r="AB264" s="37"/>
      <c r="AC264" s="37"/>
      <c r="AD264" s="37"/>
      <c r="AE264" s="37"/>
      <c r="AT264" s="16" t="s">
        <v>149</v>
      </c>
      <c r="AU264" s="16" t="s">
        <v>79</v>
      </c>
    </row>
    <row r="265" s="13" customFormat="1">
      <c r="A265" s="13"/>
      <c r="B265" s="221"/>
      <c r="C265" s="222"/>
      <c r="D265" s="223" t="s">
        <v>151</v>
      </c>
      <c r="E265" s="224" t="s">
        <v>19</v>
      </c>
      <c r="F265" s="225" t="s">
        <v>1019</v>
      </c>
      <c r="G265" s="222"/>
      <c r="H265" s="226">
        <v>31.196000000000002</v>
      </c>
      <c r="I265" s="227"/>
      <c r="J265" s="222"/>
      <c r="K265" s="222"/>
      <c r="L265" s="228"/>
      <c r="M265" s="229"/>
      <c r="N265" s="230"/>
      <c r="O265" s="230"/>
      <c r="P265" s="230"/>
      <c r="Q265" s="230"/>
      <c r="R265" s="230"/>
      <c r="S265" s="230"/>
      <c r="T265" s="231"/>
      <c r="U265" s="13"/>
      <c r="V265" s="13"/>
      <c r="W265" s="13"/>
      <c r="X265" s="13"/>
      <c r="Y265" s="13"/>
      <c r="Z265" s="13"/>
      <c r="AA265" s="13"/>
      <c r="AB265" s="13"/>
      <c r="AC265" s="13"/>
      <c r="AD265" s="13"/>
      <c r="AE265" s="13"/>
      <c r="AT265" s="232" t="s">
        <v>151</v>
      </c>
      <c r="AU265" s="232" t="s">
        <v>79</v>
      </c>
      <c r="AV265" s="13" t="s">
        <v>79</v>
      </c>
      <c r="AW265" s="13" t="s">
        <v>31</v>
      </c>
      <c r="AX265" s="13" t="s">
        <v>69</v>
      </c>
      <c r="AY265" s="232" t="s">
        <v>140</v>
      </c>
    </row>
    <row r="266" s="2" customFormat="1" ht="24.15" customHeight="1">
      <c r="A266" s="37"/>
      <c r="B266" s="38"/>
      <c r="C266" s="203" t="s">
        <v>546</v>
      </c>
      <c r="D266" s="203" t="s">
        <v>142</v>
      </c>
      <c r="E266" s="204" t="s">
        <v>1024</v>
      </c>
      <c r="F266" s="205" t="s">
        <v>1025</v>
      </c>
      <c r="G266" s="206" t="s">
        <v>155</v>
      </c>
      <c r="H266" s="207">
        <v>31.196000000000002</v>
      </c>
      <c r="I266" s="208"/>
      <c r="J266" s="209">
        <f>ROUND(I266*H266,2)</f>
        <v>0</v>
      </c>
      <c r="K266" s="205" t="s">
        <v>146</v>
      </c>
      <c r="L266" s="43"/>
      <c r="M266" s="210" t="s">
        <v>19</v>
      </c>
      <c r="N266" s="211" t="s">
        <v>40</v>
      </c>
      <c r="O266" s="83"/>
      <c r="P266" s="212">
        <f>O266*H266</f>
        <v>0</v>
      </c>
      <c r="Q266" s="212">
        <v>0.0015</v>
      </c>
      <c r="R266" s="212">
        <f>Q266*H266</f>
        <v>0.046794000000000002</v>
      </c>
      <c r="S266" s="212">
        <v>0</v>
      </c>
      <c r="T266" s="213">
        <f>S266*H266</f>
        <v>0</v>
      </c>
      <c r="U266" s="37"/>
      <c r="V266" s="37"/>
      <c r="W266" s="37"/>
      <c r="X266" s="37"/>
      <c r="Y266" s="37"/>
      <c r="Z266" s="37"/>
      <c r="AA266" s="37"/>
      <c r="AB266" s="37"/>
      <c r="AC266" s="37"/>
      <c r="AD266" s="37"/>
      <c r="AE266" s="37"/>
      <c r="AR266" s="214" t="s">
        <v>236</v>
      </c>
      <c r="AT266" s="214" t="s">
        <v>142</v>
      </c>
      <c r="AU266" s="214" t="s">
        <v>79</v>
      </c>
      <c r="AY266" s="16" t="s">
        <v>140</v>
      </c>
      <c r="BE266" s="215">
        <f>IF(N266="základní",J266,0)</f>
        <v>0</v>
      </c>
      <c r="BF266" s="215">
        <f>IF(N266="snížená",J266,0)</f>
        <v>0</v>
      </c>
      <c r="BG266" s="215">
        <f>IF(N266="zákl. přenesená",J266,0)</f>
        <v>0</v>
      </c>
      <c r="BH266" s="215">
        <f>IF(N266="sníž. přenesená",J266,0)</f>
        <v>0</v>
      </c>
      <c r="BI266" s="215">
        <f>IF(N266="nulová",J266,0)</f>
        <v>0</v>
      </c>
      <c r="BJ266" s="16" t="s">
        <v>77</v>
      </c>
      <c r="BK266" s="215">
        <f>ROUND(I266*H266,2)</f>
        <v>0</v>
      </c>
      <c r="BL266" s="16" t="s">
        <v>236</v>
      </c>
      <c r="BM266" s="214" t="s">
        <v>1026</v>
      </c>
    </row>
    <row r="267" s="2" customFormat="1">
      <c r="A267" s="37"/>
      <c r="B267" s="38"/>
      <c r="C267" s="39"/>
      <c r="D267" s="216" t="s">
        <v>149</v>
      </c>
      <c r="E267" s="39"/>
      <c r="F267" s="217" t="s">
        <v>1027</v>
      </c>
      <c r="G267" s="39"/>
      <c r="H267" s="39"/>
      <c r="I267" s="218"/>
      <c r="J267" s="39"/>
      <c r="K267" s="39"/>
      <c r="L267" s="43"/>
      <c r="M267" s="219"/>
      <c r="N267" s="220"/>
      <c r="O267" s="83"/>
      <c r="P267" s="83"/>
      <c r="Q267" s="83"/>
      <c r="R267" s="83"/>
      <c r="S267" s="83"/>
      <c r="T267" s="84"/>
      <c r="U267" s="37"/>
      <c r="V267" s="37"/>
      <c r="W267" s="37"/>
      <c r="X267" s="37"/>
      <c r="Y267" s="37"/>
      <c r="Z267" s="37"/>
      <c r="AA267" s="37"/>
      <c r="AB267" s="37"/>
      <c r="AC267" s="37"/>
      <c r="AD267" s="37"/>
      <c r="AE267" s="37"/>
      <c r="AT267" s="16" t="s">
        <v>149</v>
      </c>
      <c r="AU267" s="16" t="s">
        <v>79</v>
      </c>
    </row>
    <row r="268" s="13" customFormat="1">
      <c r="A268" s="13"/>
      <c r="B268" s="221"/>
      <c r="C268" s="222"/>
      <c r="D268" s="223" t="s">
        <v>151</v>
      </c>
      <c r="E268" s="224" t="s">
        <v>19</v>
      </c>
      <c r="F268" s="225" t="s">
        <v>1019</v>
      </c>
      <c r="G268" s="222"/>
      <c r="H268" s="226">
        <v>31.196000000000002</v>
      </c>
      <c r="I268" s="227"/>
      <c r="J268" s="222"/>
      <c r="K268" s="222"/>
      <c r="L268" s="228"/>
      <c r="M268" s="229"/>
      <c r="N268" s="230"/>
      <c r="O268" s="230"/>
      <c r="P268" s="230"/>
      <c r="Q268" s="230"/>
      <c r="R268" s="230"/>
      <c r="S268" s="230"/>
      <c r="T268" s="231"/>
      <c r="U268" s="13"/>
      <c r="V268" s="13"/>
      <c r="W268" s="13"/>
      <c r="X268" s="13"/>
      <c r="Y268" s="13"/>
      <c r="Z268" s="13"/>
      <c r="AA268" s="13"/>
      <c r="AB268" s="13"/>
      <c r="AC268" s="13"/>
      <c r="AD268" s="13"/>
      <c r="AE268" s="13"/>
      <c r="AT268" s="232" t="s">
        <v>151</v>
      </c>
      <c r="AU268" s="232" t="s">
        <v>79</v>
      </c>
      <c r="AV268" s="13" t="s">
        <v>79</v>
      </c>
      <c r="AW268" s="13" t="s">
        <v>31</v>
      </c>
      <c r="AX268" s="13" t="s">
        <v>69</v>
      </c>
      <c r="AY268" s="232" t="s">
        <v>140</v>
      </c>
    </row>
    <row r="269" s="2" customFormat="1" ht="33" customHeight="1">
      <c r="A269" s="37"/>
      <c r="B269" s="38"/>
      <c r="C269" s="203" t="s">
        <v>552</v>
      </c>
      <c r="D269" s="203" t="s">
        <v>142</v>
      </c>
      <c r="E269" s="204" t="s">
        <v>1028</v>
      </c>
      <c r="F269" s="205" t="s">
        <v>1029</v>
      </c>
      <c r="G269" s="206" t="s">
        <v>155</v>
      </c>
      <c r="H269" s="207">
        <v>31.196000000000002</v>
      </c>
      <c r="I269" s="208"/>
      <c r="J269" s="209">
        <f>ROUND(I269*H269,2)</f>
        <v>0</v>
      </c>
      <c r="K269" s="205" t="s">
        <v>146</v>
      </c>
      <c r="L269" s="43"/>
      <c r="M269" s="210" t="s">
        <v>19</v>
      </c>
      <c r="N269" s="211" t="s">
        <v>40</v>
      </c>
      <c r="O269" s="83"/>
      <c r="P269" s="212">
        <f>O269*H269</f>
        <v>0</v>
      </c>
      <c r="Q269" s="212">
        <v>0.0044999999999999997</v>
      </c>
      <c r="R269" s="212">
        <f>Q269*H269</f>
        <v>0.14038200000000001</v>
      </c>
      <c r="S269" s="212">
        <v>0</v>
      </c>
      <c r="T269" s="213">
        <f>S269*H269</f>
        <v>0</v>
      </c>
      <c r="U269" s="37"/>
      <c r="V269" s="37"/>
      <c r="W269" s="37"/>
      <c r="X269" s="37"/>
      <c r="Y269" s="37"/>
      <c r="Z269" s="37"/>
      <c r="AA269" s="37"/>
      <c r="AB269" s="37"/>
      <c r="AC269" s="37"/>
      <c r="AD269" s="37"/>
      <c r="AE269" s="37"/>
      <c r="AR269" s="214" t="s">
        <v>236</v>
      </c>
      <c r="AT269" s="214" t="s">
        <v>142</v>
      </c>
      <c r="AU269" s="214" t="s">
        <v>79</v>
      </c>
      <c r="AY269" s="16" t="s">
        <v>140</v>
      </c>
      <c r="BE269" s="215">
        <f>IF(N269="základní",J269,0)</f>
        <v>0</v>
      </c>
      <c r="BF269" s="215">
        <f>IF(N269="snížená",J269,0)</f>
        <v>0</v>
      </c>
      <c r="BG269" s="215">
        <f>IF(N269="zákl. přenesená",J269,0)</f>
        <v>0</v>
      </c>
      <c r="BH269" s="215">
        <f>IF(N269="sníž. přenesená",J269,0)</f>
        <v>0</v>
      </c>
      <c r="BI269" s="215">
        <f>IF(N269="nulová",J269,0)</f>
        <v>0</v>
      </c>
      <c r="BJ269" s="16" t="s">
        <v>77</v>
      </c>
      <c r="BK269" s="215">
        <f>ROUND(I269*H269,2)</f>
        <v>0</v>
      </c>
      <c r="BL269" s="16" t="s">
        <v>236</v>
      </c>
      <c r="BM269" s="214" t="s">
        <v>1030</v>
      </c>
    </row>
    <row r="270" s="2" customFormat="1">
      <c r="A270" s="37"/>
      <c r="B270" s="38"/>
      <c r="C270" s="39"/>
      <c r="D270" s="216" t="s">
        <v>149</v>
      </c>
      <c r="E270" s="39"/>
      <c r="F270" s="217" t="s">
        <v>1031</v>
      </c>
      <c r="G270" s="39"/>
      <c r="H270" s="39"/>
      <c r="I270" s="218"/>
      <c r="J270" s="39"/>
      <c r="K270" s="39"/>
      <c r="L270" s="43"/>
      <c r="M270" s="219"/>
      <c r="N270" s="220"/>
      <c r="O270" s="83"/>
      <c r="P270" s="83"/>
      <c r="Q270" s="83"/>
      <c r="R270" s="83"/>
      <c r="S270" s="83"/>
      <c r="T270" s="84"/>
      <c r="U270" s="37"/>
      <c r="V270" s="37"/>
      <c r="W270" s="37"/>
      <c r="X270" s="37"/>
      <c r="Y270" s="37"/>
      <c r="Z270" s="37"/>
      <c r="AA270" s="37"/>
      <c r="AB270" s="37"/>
      <c r="AC270" s="37"/>
      <c r="AD270" s="37"/>
      <c r="AE270" s="37"/>
      <c r="AT270" s="16" t="s">
        <v>149</v>
      </c>
      <c r="AU270" s="16" t="s">
        <v>79</v>
      </c>
    </row>
    <row r="271" s="13" customFormat="1">
      <c r="A271" s="13"/>
      <c r="B271" s="221"/>
      <c r="C271" s="222"/>
      <c r="D271" s="223" t="s">
        <v>151</v>
      </c>
      <c r="E271" s="224" t="s">
        <v>19</v>
      </c>
      <c r="F271" s="225" t="s">
        <v>1019</v>
      </c>
      <c r="G271" s="222"/>
      <c r="H271" s="226">
        <v>31.196000000000002</v>
      </c>
      <c r="I271" s="227"/>
      <c r="J271" s="222"/>
      <c r="K271" s="222"/>
      <c r="L271" s="228"/>
      <c r="M271" s="229"/>
      <c r="N271" s="230"/>
      <c r="O271" s="230"/>
      <c r="P271" s="230"/>
      <c r="Q271" s="230"/>
      <c r="R271" s="230"/>
      <c r="S271" s="230"/>
      <c r="T271" s="231"/>
      <c r="U271" s="13"/>
      <c r="V271" s="13"/>
      <c r="W271" s="13"/>
      <c r="X271" s="13"/>
      <c r="Y271" s="13"/>
      <c r="Z271" s="13"/>
      <c r="AA271" s="13"/>
      <c r="AB271" s="13"/>
      <c r="AC271" s="13"/>
      <c r="AD271" s="13"/>
      <c r="AE271" s="13"/>
      <c r="AT271" s="232" t="s">
        <v>151</v>
      </c>
      <c r="AU271" s="232" t="s">
        <v>79</v>
      </c>
      <c r="AV271" s="13" t="s">
        <v>79</v>
      </c>
      <c r="AW271" s="13" t="s">
        <v>31</v>
      </c>
      <c r="AX271" s="13" t="s">
        <v>69</v>
      </c>
      <c r="AY271" s="232" t="s">
        <v>140</v>
      </c>
    </row>
    <row r="272" s="2" customFormat="1" ht="37.8" customHeight="1">
      <c r="A272" s="37"/>
      <c r="B272" s="38"/>
      <c r="C272" s="203" t="s">
        <v>558</v>
      </c>
      <c r="D272" s="203" t="s">
        <v>142</v>
      </c>
      <c r="E272" s="204" t="s">
        <v>1032</v>
      </c>
      <c r="F272" s="205" t="s">
        <v>1033</v>
      </c>
      <c r="G272" s="206" t="s">
        <v>155</v>
      </c>
      <c r="H272" s="207">
        <v>31.196000000000002</v>
      </c>
      <c r="I272" s="208"/>
      <c r="J272" s="209">
        <f>ROUND(I272*H272,2)</f>
        <v>0</v>
      </c>
      <c r="K272" s="205" t="s">
        <v>146</v>
      </c>
      <c r="L272" s="43"/>
      <c r="M272" s="210" t="s">
        <v>19</v>
      </c>
      <c r="N272" s="211" t="s">
        <v>40</v>
      </c>
      <c r="O272" s="83"/>
      <c r="P272" s="212">
        <f>O272*H272</f>
        <v>0</v>
      </c>
      <c r="Q272" s="212">
        <v>0.0060000000000000001</v>
      </c>
      <c r="R272" s="212">
        <f>Q272*H272</f>
        <v>0.18717600000000001</v>
      </c>
      <c r="S272" s="212">
        <v>0</v>
      </c>
      <c r="T272" s="213">
        <f>S272*H272</f>
        <v>0</v>
      </c>
      <c r="U272" s="37"/>
      <c r="V272" s="37"/>
      <c r="W272" s="37"/>
      <c r="X272" s="37"/>
      <c r="Y272" s="37"/>
      <c r="Z272" s="37"/>
      <c r="AA272" s="37"/>
      <c r="AB272" s="37"/>
      <c r="AC272" s="37"/>
      <c r="AD272" s="37"/>
      <c r="AE272" s="37"/>
      <c r="AR272" s="214" t="s">
        <v>236</v>
      </c>
      <c r="AT272" s="214" t="s">
        <v>142</v>
      </c>
      <c r="AU272" s="214" t="s">
        <v>79</v>
      </c>
      <c r="AY272" s="16" t="s">
        <v>140</v>
      </c>
      <c r="BE272" s="215">
        <f>IF(N272="základní",J272,0)</f>
        <v>0</v>
      </c>
      <c r="BF272" s="215">
        <f>IF(N272="snížená",J272,0)</f>
        <v>0</v>
      </c>
      <c r="BG272" s="215">
        <f>IF(N272="zákl. přenesená",J272,0)</f>
        <v>0</v>
      </c>
      <c r="BH272" s="215">
        <f>IF(N272="sníž. přenesená",J272,0)</f>
        <v>0</v>
      </c>
      <c r="BI272" s="215">
        <f>IF(N272="nulová",J272,0)</f>
        <v>0</v>
      </c>
      <c r="BJ272" s="16" t="s">
        <v>77</v>
      </c>
      <c r="BK272" s="215">
        <f>ROUND(I272*H272,2)</f>
        <v>0</v>
      </c>
      <c r="BL272" s="16" t="s">
        <v>236</v>
      </c>
      <c r="BM272" s="214" t="s">
        <v>1034</v>
      </c>
    </row>
    <row r="273" s="2" customFormat="1">
      <c r="A273" s="37"/>
      <c r="B273" s="38"/>
      <c r="C273" s="39"/>
      <c r="D273" s="216" t="s">
        <v>149</v>
      </c>
      <c r="E273" s="39"/>
      <c r="F273" s="217" t="s">
        <v>1035</v>
      </c>
      <c r="G273" s="39"/>
      <c r="H273" s="39"/>
      <c r="I273" s="218"/>
      <c r="J273" s="39"/>
      <c r="K273" s="39"/>
      <c r="L273" s="43"/>
      <c r="M273" s="219"/>
      <c r="N273" s="220"/>
      <c r="O273" s="83"/>
      <c r="P273" s="83"/>
      <c r="Q273" s="83"/>
      <c r="R273" s="83"/>
      <c r="S273" s="83"/>
      <c r="T273" s="84"/>
      <c r="U273" s="37"/>
      <c r="V273" s="37"/>
      <c r="W273" s="37"/>
      <c r="X273" s="37"/>
      <c r="Y273" s="37"/>
      <c r="Z273" s="37"/>
      <c r="AA273" s="37"/>
      <c r="AB273" s="37"/>
      <c r="AC273" s="37"/>
      <c r="AD273" s="37"/>
      <c r="AE273" s="37"/>
      <c r="AT273" s="16" t="s">
        <v>149</v>
      </c>
      <c r="AU273" s="16" t="s">
        <v>79</v>
      </c>
    </row>
    <row r="274" s="13" customFormat="1">
      <c r="A274" s="13"/>
      <c r="B274" s="221"/>
      <c r="C274" s="222"/>
      <c r="D274" s="223" t="s">
        <v>151</v>
      </c>
      <c r="E274" s="224" t="s">
        <v>19</v>
      </c>
      <c r="F274" s="225" t="s">
        <v>1036</v>
      </c>
      <c r="G274" s="222"/>
      <c r="H274" s="226">
        <v>3.54</v>
      </c>
      <c r="I274" s="227"/>
      <c r="J274" s="222"/>
      <c r="K274" s="222"/>
      <c r="L274" s="228"/>
      <c r="M274" s="229"/>
      <c r="N274" s="230"/>
      <c r="O274" s="230"/>
      <c r="P274" s="230"/>
      <c r="Q274" s="230"/>
      <c r="R274" s="230"/>
      <c r="S274" s="230"/>
      <c r="T274" s="231"/>
      <c r="U274" s="13"/>
      <c r="V274" s="13"/>
      <c r="W274" s="13"/>
      <c r="X274" s="13"/>
      <c r="Y274" s="13"/>
      <c r="Z274" s="13"/>
      <c r="AA274" s="13"/>
      <c r="AB274" s="13"/>
      <c r="AC274" s="13"/>
      <c r="AD274" s="13"/>
      <c r="AE274" s="13"/>
      <c r="AT274" s="232" t="s">
        <v>151</v>
      </c>
      <c r="AU274" s="232" t="s">
        <v>79</v>
      </c>
      <c r="AV274" s="13" t="s">
        <v>79</v>
      </c>
      <c r="AW274" s="13" t="s">
        <v>31</v>
      </c>
      <c r="AX274" s="13" t="s">
        <v>69</v>
      </c>
      <c r="AY274" s="232" t="s">
        <v>140</v>
      </c>
    </row>
    <row r="275" s="13" customFormat="1">
      <c r="A275" s="13"/>
      <c r="B275" s="221"/>
      <c r="C275" s="222"/>
      <c r="D275" s="223" t="s">
        <v>151</v>
      </c>
      <c r="E275" s="224" t="s">
        <v>19</v>
      </c>
      <c r="F275" s="225" t="s">
        <v>1037</v>
      </c>
      <c r="G275" s="222"/>
      <c r="H275" s="226">
        <v>2.8279999999999998</v>
      </c>
      <c r="I275" s="227"/>
      <c r="J275" s="222"/>
      <c r="K275" s="222"/>
      <c r="L275" s="228"/>
      <c r="M275" s="229"/>
      <c r="N275" s="230"/>
      <c r="O275" s="230"/>
      <c r="P275" s="230"/>
      <c r="Q275" s="230"/>
      <c r="R275" s="230"/>
      <c r="S275" s="230"/>
      <c r="T275" s="231"/>
      <c r="U275" s="13"/>
      <c r="V275" s="13"/>
      <c r="W275" s="13"/>
      <c r="X275" s="13"/>
      <c r="Y275" s="13"/>
      <c r="Z275" s="13"/>
      <c r="AA275" s="13"/>
      <c r="AB275" s="13"/>
      <c r="AC275" s="13"/>
      <c r="AD275" s="13"/>
      <c r="AE275" s="13"/>
      <c r="AT275" s="232" t="s">
        <v>151</v>
      </c>
      <c r="AU275" s="232" t="s">
        <v>79</v>
      </c>
      <c r="AV275" s="13" t="s">
        <v>79</v>
      </c>
      <c r="AW275" s="13" t="s">
        <v>31</v>
      </c>
      <c r="AX275" s="13" t="s">
        <v>69</v>
      </c>
      <c r="AY275" s="232" t="s">
        <v>140</v>
      </c>
    </row>
    <row r="276" s="13" customFormat="1">
      <c r="A276" s="13"/>
      <c r="B276" s="221"/>
      <c r="C276" s="222"/>
      <c r="D276" s="223" t="s">
        <v>151</v>
      </c>
      <c r="E276" s="224" t="s">
        <v>19</v>
      </c>
      <c r="F276" s="225" t="s">
        <v>1038</v>
      </c>
      <c r="G276" s="222"/>
      <c r="H276" s="226">
        <v>2.7040000000000002</v>
      </c>
      <c r="I276" s="227"/>
      <c r="J276" s="222"/>
      <c r="K276" s="222"/>
      <c r="L276" s="228"/>
      <c r="M276" s="229"/>
      <c r="N276" s="230"/>
      <c r="O276" s="230"/>
      <c r="P276" s="230"/>
      <c r="Q276" s="230"/>
      <c r="R276" s="230"/>
      <c r="S276" s="230"/>
      <c r="T276" s="231"/>
      <c r="U276" s="13"/>
      <c r="V276" s="13"/>
      <c r="W276" s="13"/>
      <c r="X276" s="13"/>
      <c r="Y276" s="13"/>
      <c r="Z276" s="13"/>
      <c r="AA276" s="13"/>
      <c r="AB276" s="13"/>
      <c r="AC276" s="13"/>
      <c r="AD276" s="13"/>
      <c r="AE276" s="13"/>
      <c r="AT276" s="232" t="s">
        <v>151</v>
      </c>
      <c r="AU276" s="232" t="s">
        <v>79</v>
      </c>
      <c r="AV276" s="13" t="s">
        <v>79</v>
      </c>
      <c r="AW276" s="13" t="s">
        <v>31</v>
      </c>
      <c r="AX276" s="13" t="s">
        <v>69</v>
      </c>
      <c r="AY276" s="232" t="s">
        <v>140</v>
      </c>
    </row>
    <row r="277" s="13" customFormat="1">
      <c r="A277" s="13"/>
      <c r="B277" s="221"/>
      <c r="C277" s="222"/>
      <c r="D277" s="223" t="s">
        <v>151</v>
      </c>
      <c r="E277" s="224" t="s">
        <v>19</v>
      </c>
      <c r="F277" s="225" t="s">
        <v>1039</v>
      </c>
      <c r="G277" s="222"/>
      <c r="H277" s="226">
        <v>11.286</v>
      </c>
      <c r="I277" s="227"/>
      <c r="J277" s="222"/>
      <c r="K277" s="222"/>
      <c r="L277" s="228"/>
      <c r="M277" s="229"/>
      <c r="N277" s="230"/>
      <c r="O277" s="230"/>
      <c r="P277" s="230"/>
      <c r="Q277" s="230"/>
      <c r="R277" s="230"/>
      <c r="S277" s="230"/>
      <c r="T277" s="231"/>
      <c r="U277" s="13"/>
      <c r="V277" s="13"/>
      <c r="W277" s="13"/>
      <c r="X277" s="13"/>
      <c r="Y277" s="13"/>
      <c r="Z277" s="13"/>
      <c r="AA277" s="13"/>
      <c r="AB277" s="13"/>
      <c r="AC277" s="13"/>
      <c r="AD277" s="13"/>
      <c r="AE277" s="13"/>
      <c r="AT277" s="232" t="s">
        <v>151</v>
      </c>
      <c r="AU277" s="232" t="s">
        <v>79</v>
      </c>
      <c r="AV277" s="13" t="s">
        <v>79</v>
      </c>
      <c r="AW277" s="13" t="s">
        <v>31</v>
      </c>
      <c r="AX277" s="13" t="s">
        <v>69</v>
      </c>
      <c r="AY277" s="232" t="s">
        <v>140</v>
      </c>
    </row>
    <row r="278" s="13" customFormat="1">
      <c r="A278" s="13"/>
      <c r="B278" s="221"/>
      <c r="C278" s="222"/>
      <c r="D278" s="223" t="s">
        <v>151</v>
      </c>
      <c r="E278" s="224" t="s">
        <v>19</v>
      </c>
      <c r="F278" s="225" t="s">
        <v>1040</v>
      </c>
      <c r="G278" s="222"/>
      <c r="H278" s="226">
        <v>3.3900000000000001</v>
      </c>
      <c r="I278" s="227"/>
      <c r="J278" s="222"/>
      <c r="K278" s="222"/>
      <c r="L278" s="228"/>
      <c r="M278" s="229"/>
      <c r="N278" s="230"/>
      <c r="O278" s="230"/>
      <c r="P278" s="230"/>
      <c r="Q278" s="230"/>
      <c r="R278" s="230"/>
      <c r="S278" s="230"/>
      <c r="T278" s="231"/>
      <c r="U278" s="13"/>
      <c r="V278" s="13"/>
      <c r="W278" s="13"/>
      <c r="X278" s="13"/>
      <c r="Y278" s="13"/>
      <c r="Z278" s="13"/>
      <c r="AA278" s="13"/>
      <c r="AB278" s="13"/>
      <c r="AC278" s="13"/>
      <c r="AD278" s="13"/>
      <c r="AE278" s="13"/>
      <c r="AT278" s="232" t="s">
        <v>151</v>
      </c>
      <c r="AU278" s="232" t="s">
        <v>79</v>
      </c>
      <c r="AV278" s="13" t="s">
        <v>79</v>
      </c>
      <c r="AW278" s="13" t="s">
        <v>31</v>
      </c>
      <c r="AX278" s="13" t="s">
        <v>69</v>
      </c>
      <c r="AY278" s="232" t="s">
        <v>140</v>
      </c>
    </row>
    <row r="279" s="13" customFormat="1">
      <c r="A279" s="13"/>
      <c r="B279" s="221"/>
      <c r="C279" s="222"/>
      <c r="D279" s="223" t="s">
        <v>151</v>
      </c>
      <c r="E279" s="224" t="s">
        <v>19</v>
      </c>
      <c r="F279" s="225" t="s">
        <v>1041</v>
      </c>
      <c r="G279" s="222"/>
      <c r="H279" s="226">
        <v>2.8650000000000002</v>
      </c>
      <c r="I279" s="227"/>
      <c r="J279" s="222"/>
      <c r="K279" s="222"/>
      <c r="L279" s="228"/>
      <c r="M279" s="229"/>
      <c r="N279" s="230"/>
      <c r="O279" s="230"/>
      <c r="P279" s="230"/>
      <c r="Q279" s="230"/>
      <c r="R279" s="230"/>
      <c r="S279" s="230"/>
      <c r="T279" s="231"/>
      <c r="U279" s="13"/>
      <c r="V279" s="13"/>
      <c r="W279" s="13"/>
      <c r="X279" s="13"/>
      <c r="Y279" s="13"/>
      <c r="Z279" s="13"/>
      <c r="AA279" s="13"/>
      <c r="AB279" s="13"/>
      <c r="AC279" s="13"/>
      <c r="AD279" s="13"/>
      <c r="AE279" s="13"/>
      <c r="AT279" s="232" t="s">
        <v>151</v>
      </c>
      <c r="AU279" s="232" t="s">
        <v>79</v>
      </c>
      <c r="AV279" s="13" t="s">
        <v>79</v>
      </c>
      <c r="AW279" s="13" t="s">
        <v>31</v>
      </c>
      <c r="AX279" s="13" t="s">
        <v>69</v>
      </c>
      <c r="AY279" s="232" t="s">
        <v>140</v>
      </c>
    </row>
    <row r="280" s="13" customFormat="1">
      <c r="A280" s="13"/>
      <c r="B280" s="221"/>
      <c r="C280" s="222"/>
      <c r="D280" s="223" t="s">
        <v>151</v>
      </c>
      <c r="E280" s="224" t="s">
        <v>19</v>
      </c>
      <c r="F280" s="225" t="s">
        <v>1042</v>
      </c>
      <c r="G280" s="222"/>
      <c r="H280" s="226">
        <v>4.5830000000000002</v>
      </c>
      <c r="I280" s="227"/>
      <c r="J280" s="222"/>
      <c r="K280" s="222"/>
      <c r="L280" s="228"/>
      <c r="M280" s="229"/>
      <c r="N280" s="230"/>
      <c r="O280" s="230"/>
      <c r="P280" s="230"/>
      <c r="Q280" s="230"/>
      <c r="R280" s="230"/>
      <c r="S280" s="230"/>
      <c r="T280" s="231"/>
      <c r="U280" s="13"/>
      <c r="V280" s="13"/>
      <c r="W280" s="13"/>
      <c r="X280" s="13"/>
      <c r="Y280" s="13"/>
      <c r="Z280" s="13"/>
      <c r="AA280" s="13"/>
      <c r="AB280" s="13"/>
      <c r="AC280" s="13"/>
      <c r="AD280" s="13"/>
      <c r="AE280" s="13"/>
      <c r="AT280" s="232" t="s">
        <v>151</v>
      </c>
      <c r="AU280" s="232" t="s">
        <v>79</v>
      </c>
      <c r="AV280" s="13" t="s">
        <v>79</v>
      </c>
      <c r="AW280" s="13" t="s">
        <v>31</v>
      </c>
      <c r="AX280" s="13" t="s">
        <v>69</v>
      </c>
      <c r="AY280" s="232" t="s">
        <v>140</v>
      </c>
    </row>
    <row r="281" s="2" customFormat="1" ht="16.5" customHeight="1">
      <c r="A281" s="37"/>
      <c r="B281" s="38"/>
      <c r="C281" s="233" t="s">
        <v>562</v>
      </c>
      <c r="D281" s="233" t="s">
        <v>237</v>
      </c>
      <c r="E281" s="234" t="s">
        <v>1043</v>
      </c>
      <c r="F281" s="235" t="s">
        <v>1044</v>
      </c>
      <c r="G281" s="236" t="s">
        <v>155</v>
      </c>
      <c r="H281" s="237">
        <v>34.316000000000003</v>
      </c>
      <c r="I281" s="238"/>
      <c r="J281" s="239">
        <f>ROUND(I281*H281,2)</f>
        <v>0</v>
      </c>
      <c r="K281" s="235" t="s">
        <v>146</v>
      </c>
      <c r="L281" s="240"/>
      <c r="M281" s="241" t="s">
        <v>19</v>
      </c>
      <c r="N281" s="242" t="s">
        <v>40</v>
      </c>
      <c r="O281" s="83"/>
      <c r="P281" s="212">
        <f>O281*H281</f>
        <v>0</v>
      </c>
      <c r="Q281" s="212">
        <v>0.0118</v>
      </c>
      <c r="R281" s="212">
        <f>Q281*H281</f>
        <v>0.40492880000000003</v>
      </c>
      <c r="S281" s="212">
        <v>0</v>
      </c>
      <c r="T281" s="213">
        <f>S281*H281</f>
        <v>0</v>
      </c>
      <c r="U281" s="37"/>
      <c r="V281" s="37"/>
      <c r="W281" s="37"/>
      <c r="X281" s="37"/>
      <c r="Y281" s="37"/>
      <c r="Z281" s="37"/>
      <c r="AA281" s="37"/>
      <c r="AB281" s="37"/>
      <c r="AC281" s="37"/>
      <c r="AD281" s="37"/>
      <c r="AE281" s="37"/>
      <c r="AR281" s="214" t="s">
        <v>367</v>
      </c>
      <c r="AT281" s="214" t="s">
        <v>237</v>
      </c>
      <c r="AU281" s="214" t="s">
        <v>79</v>
      </c>
      <c r="AY281" s="16" t="s">
        <v>140</v>
      </c>
      <c r="BE281" s="215">
        <f>IF(N281="základní",J281,0)</f>
        <v>0</v>
      </c>
      <c r="BF281" s="215">
        <f>IF(N281="snížená",J281,0)</f>
        <v>0</v>
      </c>
      <c r="BG281" s="215">
        <f>IF(N281="zákl. přenesená",J281,0)</f>
        <v>0</v>
      </c>
      <c r="BH281" s="215">
        <f>IF(N281="sníž. přenesená",J281,0)</f>
        <v>0</v>
      </c>
      <c r="BI281" s="215">
        <f>IF(N281="nulová",J281,0)</f>
        <v>0</v>
      </c>
      <c r="BJ281" s="16" t="s">
        <v>77</v>
      </c>
      <c r="BK281" s="215">
        <f>ROUND(I281*H281,2)</f>
        <v>0</v>
      </c>
      <c r="BL281" s="16" t="s">
        <v>236</v>
      </c>
      <c r="BM281" s="214" t="s">
        <v>1045</v>
      </c>
    </row>
    <row r="282" s="13" customFormat="1">
      <c r="A282" s="13"/>
      <c r="B282" s="221"/>
      <c r="C282" s="222"/>
      <c r="D282" s="223" t="s">
        <v>151</v>
      </c>
      <c r="E282" s="222"/>
      <c r="F282" s="225" t="s">
        <v>1046</v>
      </c>
      <c r="G282" s="222"/>
      <c r="H282" s="226">
        <v>34.316000000000003</v>
      </c>
      <c r="I282" s="227"/>
      <c r="J282" s="222"/>
      <c r="K282" s="222"/>
      <c r="L282" s="228"/>
      <c r="M282" s="229"/>
      <c r="N282" s="230"/>
      <c r="O282" s="230"/>
      <c r="P282" s="230"/>
      <c r="Q282" s="230"/>
      <c r="R282" s="230"/>
      <c r="S282" s="230"/>
      <c r="T282" s="231"/>
      <c r="U282" s="13"/>
      <c r="V282" s="13"/>
      <c r="W282" s="13"/>
      <c r="X282" s="13"/>
      <c r="Y282" s="13"/>
      <c r="Z282" s="13"/>
      <c r="AA282" s="13"/>
      <c r="AB282" s="13"/>
      <c r="AC282" s="13"/>
      <c r="AD282" s="13"/>
      <c r="AE282" s="13"/>
      <c r="AT282" s="232" t="s">
        <v>151</v>
      </c>
      <c r="AU282" s="232" t="s">
        <v>79</v>
      </c>
      <c r="AV282" s="13" t="s">
        <v>79</v>
      </c>
      <c r="AW282" s="13" t="s">
        <v>4</v>
      </c>
      <c r="AX282" s="13" t="s">
        <v>77</v>
      </c>
      <c r="AY282" s="232" t="s">
        <v>140</v>
      </c>
    </row>
    <row r="283" s="2" customFormat="1" ht="24.15" customHeight="1">
      <c r="A283" s="37"/>
      <c r="B283" s="38"/>
      <c r="C283" s="203" t="s">
        <v>568</v>
      </c>
      <c r="D283" s="203" t="s">
        <v>142</v>
      </c>
      <c r="E283" s="204" t="s">
        <v>1047</v>
      </c>
      <c r="F283" s="205" t="s">
        <v>1048</v>
      </c>
      <c r="G283" s="206" t="s">
        <v>155</v>
      </c>
      <c r="H283" s="207">
        <v>1.2</v>
      </c>
      <c r="I283" s="208"/>
      <c r="J283" s="209">
        <f>ROUND(I283*H283,2)</f>
        <v>0</v>
      </c>
      <c r="K283" s="205" t="s">
        <v>146</v>
      </c>
      <c r="L283" s="43"/>
      <c r="M283" s="210" t="s">
        <v>19</v>
      </c>
      <c r="N283" s="211" t="s">
        <v>40</v>
      </c>
      <c r="O283" s="83"/>
      <c r="P283" s="212">
        <f>O283*H283</f>
        <v>0</v>
      </c>
      <c r="Q283" s="212">
        <v>0.00063000000000000003</v>
      </c>
      <c r="R283" s="212">
        <f>Q283*H283</f>
        <v>0.00075600000000000005</v>
      </c>
      <c r="S283" s="212">
        <v>0</v>
      </c>
      <c r="T283" s="213">
        <f>S283*H283</f>
        <v>0</v>
      </c>
      <c r="U283" s="37"/>
      <c r="V283" s="37"/>
      <c r="W283" s="37"/>
      <c r="X283" s="37"/>
      <c r="Y283" s="37"/>
      <c r="Z283" s="37"/>
      <c r="AA283" s="37"/>
      <c r="AB283" s="37"/>
      <c r="AC283" s="37"/>
      <c r="AD283" s="37"/>
      <c r="AE283" s="37"/>
      <c r="AR283" s="214" t="s">
        <v>147</v>
      </c>
      <c r="AT283" s="214" t="s">
        <v>142</v>
      </c>
      <c r="AU283" s="214" t="s">
        <v>79</v>
      </c>
      <c r="AY283" s="16" t="s">
        <v>140</v>
      </c>
      <c r="BE283" s="215">
        <f>IF(N283="základní",J283,0)</f>
        <v>0</v>
      </c>
      <c r="BF283" s="215">
        <f>IF(N283="snížená",J283,0)</f>
        <v>0</v>
      </c>
      <c r="BG283" s="215">
        <f>IF(N283="zákl. přenesená",J283,0)</f>
        <v>0</v>
      </c>
      <c r="BH283" s="215">
        <f>IF(N283="sníž. přenesená",J283,0)</f>
        <v>0</v>
      </c>
      <c r="BI283" s="215">
        <f>IF(N283="nulová",J283,0)</f>
        <v>0</v>
      </c>
      <c r="BJ283" s="16" t="s">
        <v>77</v>
      </c>
      <c r="BK283" s="215">
        <f>ROUND(I283*H283,2)</f>
        <v>0</v>
      </c>
      <c r="BL283" s="16" t="s">
        <v>147</v>
      </c>
      <c r="BM283" s="214" t="s">
        <v>1049</v>
      </c>
    </row>
    <row r="284" s="2" customFormat="1">
      <c r="A284" s="37"/>
      <c r="B284" s="38"/>
      <c r="C284" s="39"/>
      <c r="D284" s="216" t="s">
        <v>149</v>
      </c>
      <c r="E284" s="39"/>
      <c r="F284" s="217" t="s">
        <v>1050</v>
      </c>
      <c r="G284" s="39"/>
      <c r="H284" s="39"/>
      <c r="I284" s="218"/>
      <c r="J284" s="39"/>
      <c r="K284" s="39"/>
      <c r="L284" s="43"/>
      <c r="M284" s="219"/>
      <c r="N284" s="220"/>
      <c r="O284" s="83"/>
      <c r="P284" s="83"/>
      <c r="Q284" s="83"/>
      <c r="R284" s="83"/>
      <c r="S284" s="83"/>
      <c r="T284" s="84"/>
      <c r="U284" s="37"/>
      <c r="V284" s="37"/>
      <c r="W284" s="37"/>
      <c r="X284" s="37"/>
      <c r="Y284" s="37"/>
      <c r="Z284" s="37"/>
      <c r="AA284" s="37"/>
      <c r="AB284" s="37"/>
      <c r="AC284" s="37"/>
      <c r="AD284" s="37"/>
      <c r="AE284" s="37"/>
      <c r="AT284" s="16" t="s">
        <v>149</v>
      </c>
      <c r="AU284" s="16" t="s">
        <v>79</v>
      </c>
    </row>
    <row r="285" s="13" customFormat="1">
      <c r="A285" s="13"/>
      <c r="B285" s="221"/>
      <c r="C285" s="222"/>
      <c r="D285" s="223" t="s">
        <v>151</v>
      </c>
      <c r="E285" s="224" t="s">
        <v>19</v>
      </c>
      <c r="F285" s="225" t="s">
        <v>1051</v>
      </c>
      <c r="G285" s="222"/>
      <c r="H285" s="226">
        <v>1.2</v>
      </c>
      <c r="I285" s="227"/>
      <c r="J285" s="222"/>
      <c r="K285" s="222"/>
      <c r="L285" s="228"/>
      <c r="M285" s="229"/>
      <c r="N285" s="230"/>
      <c r="O285" s="230"/>
      <c r="P285" s="230"/>
      <c r="Q285" s="230"/>
      <c r="R285" s="230"/>
      <c r="S285" s="230"/>
      <c r="T285" s="231"/>
      <c r="U285" s="13"/>
      <c r="V285" s="13"/>
      <c r="W285" s="13"/>
      <c r="X285" s="13"/>
      <c r="Y285" s="13"/>
      <c r="Z285" s="13"/>
      <c r="AA285" s="13"/>
      <c r="AB285" s="13"/>
      <c r="AC285" s="13"/>
      <c r="AD285" s="13"/>
      <c r="AE285" s="13"/>
      <c r="AT285" s="232" t="s">
        <v>151</v>
      </c>
      <c r="AU285" s="232" t="s">
        <v>79</v>
      </c>
      <c r="AV285" s="13" t="s">
        <v>79</v>
      </c>
      <c r="AW285" s="13" t="s">
        <v>31</v>
      </c>
      <c r="AX285" s="13" t="s">
        <v>69</v>
      </c>
      <c r="AY285" s="232" t="s">
        <v>140</v>
      </c>
    </row>
    <row r="286" s="2" customFormat="1" ht="33" customHeight="1">
      <c r="A286" s="37"/>
      <c r="B286" s="38"/>
      <c r="C286" s="233" t="s">
        <v>575</v>
      </c>
      <c r="D286" s="233" t="s">
        <v>237</v>
      </c>
      <c r="E286" s="234" t="s">
        <v>1052</v>
      </c>
      <c r="F286" s="235" t="s">
        <v>1053</v>
      </c>
      <c r="G286" s="236" t="s">
        <v>423</v>
      </c>
      <c r="H286" s="237">
        <v>2</v>
      </c>
      <c r="I286" s="238"/>
      <c r="J286" s="239">
        <f>ROUND(I286*H286,2)</f>
        <v>0</v>
      </c>
      <c r="K286" s="235" t="s">
        <v>19</v>
      </c>
      <c r="L286" s="240"/>
      <c r="M286" s="241" t="s">
        <v>19</v>
      </c>
      <c r="N286" s="242" t="s">
        <v>40</v>
      </c>
      <c r="O286" s="83"/>
      <c r="P286" s="212">
        <f>O286*H286</f>
        <v>0</v>
      </c>
      <c r="Q286" s="212">
        <v>0</v>
      </c>
      <c r="R286" s="212">
        <f>Q286*H286</f>
        <v>0</v>
      </c>
      <c r="S286" s="212">
        <v>0</v>
      </c>
      <c r="T286" s="213">
        <f>S286*H286</f>
        <v>0</v>
      </c>
      <c r="U286" s="37"/>
      <c r="V286" s="37"/>
      <c r="W286" s="37"/>
      <c r="X286" s="37"/>
      <c r="Y286" s="37"/>
      <c r="Z286" s="37"/>
      <c r="AA286" s="37"/>
      <c r="AB286" s="37"/>
      <c r="AC286" s="37"/>
      <c r="AD286" s="37"/>
      <c r="AE286" s="37"/>
      <c r="AR286" s="214" t="s">
        <v>189</v>
      </c>
      <c r="AT286" s="214" t="s">
        <v>237</v>
      </c>
      <c r="AU286" s="214" t="s">
        <v>79</v>
      </c>
      <c r="AY286" s="16" t="s">
        <v>140</v>
      </c>
      <c r="BE286" s="215">
        <f>IF(N286="základní",J286,0)</f>
        <v>0</v>
      </c>
      <c r="BF286" s="215">
        <f>IF(N286="snížená",J286,0)</f>
        <v>0</v>
      </c>
      <c r="BG286" s="215">
        <f>IF(N286="zákl. přenesená",J286,0)</f>
        <v>0</v>
      </c>
      <c r="BH286" s="215">
        <f>IF(N286="sníž. přenesená",J286,0)</f>
        <v>0</v>
      </c>
      <c r="BI286" s="215">
        <f>IF(N286="nulová",J286,0)</f>
        <v>0</v>
      </c>
      <c r="BJ286" s="16" t="s">
        <v>77</v>
      </c>
      <c r="BK286" s="215">
        <f>ROUND(I286*H286,2)</f>
        <v>0</v>
      </c>
      <c r="BL286" s="16" t="s">
        <v>147</v>
      </c>
      <c r="BM286" s="214" t="s">
        <v>1054</v>
      </c>
    </row>
    <row r="287" s="13" customFormat="1">
      <c r="A287" s="13"/>
      <c r="B287" s="221"/>
      <c r="C287" s="222"/>
      <c r="D287" s="223" t="s">
        <v>151</v>
      </c>
      <c r="E287" s="224" t="s">
        <v>19</v>
      </c>
      <c r="F287" s="225" t="s">
        <v>557</v>
      </c>
      <c r="G287" s="222"/>
      <c r="H287" s="226">
        <v>2</v>
      </c>
      <c r="I287" s="227"/>
      <c r="J287" s="222"/>
      <c r="K287" s="222"/>
      <c r="L287" s="228"/>
      <c r="M287" s="229"/>
      <c r="N287" s="230"/>
      <c r="O287" s="230"/>
      <c r="P287" s="230"/>
      <c r="Q287" s="230"/>
      <c r="R287" s="230"/>
      <c r="S287" s="230"/>
      <c r="T287" s="231"/>
      <c r="U287" s="13"/>
      <c r="V287" s="13"/>
      <c r="W287" s="13"/>
      <c r="X287" s="13"/>
      <c r="Y287" s="13"/>
      <c r="Z287" s="13"/>
      <c r="AA287" s="13"/>
      <c r="AB287" s="13"/>
      <c r="AC287" s="13"/>
      <c r="AD287" s="13"/>
      <c r="AE287" s="13"/>
      <c r="AT287" s="232" t="s">
        <v>151</v>
      </c>
      <c r="AU287" s="232" t="s">
        <v>79</v>
      </c>
      <c r="AV287" s="13" t="s">
        <v>79</v>
      </c>
      <c r="AW287" s="13" t="s">
        <v>31</v>
      </c>
      <c r="AX287" s="13" t="s">
        <v>69</v>
      </c>
      <c r="AY287" s="232" t="s">
        <v>140</v>
      </c>
    </row>
    <row r="288" s="2" customFormat="1" ht="24.15" customHeight="1">
      <c r="A288" s="37"/>
      <c r="B288" s="38"/>
      <c r="C288" s="203" t="s">
        <v>583</v>
      </c>
      <c r="D288" s="203" t="s">
        <v>142</v>
      </c>
      <c r="E288" s="204" t="s">
        <v>1055</v>
      </c>
      <c r="F288" s="205" t="s">
        <v>1056</v>
      </c>
      <c r="G288" s="206" t="s">
        <v>382</v>
      </c>
      <c r="H288" s="207">
        <v>39.68</v>
      </c>
      <c r="I288" s="208"/>
      <c r="J288" s="209">
        <f>ROUND(I288*H288,2)</f>
        <v>0</v>
      </c>
      <c r="K288" s="205" t="s">
        <v>146</v>
      </c>
      <c r="L288" s="43"/>
      <c r="M288" s="210" t="s">
        <v>19</v>
      </c>
      <c r="N288" s="211" t="s">
        <v>40</v>
      </c>
      <c r="O288" s="83"/>
      <c r="P288" s="212">
        <f>O288*H288</f>
        <v>0</v>
      </c>
      <c r="Q288" s="212">
        <v>0.00055000000000000003</v>
      </c>
      <c r="R288" s="212">
        <f>Q288*H288</f>
        <v>0.021824</v>
      </c>
      <c r="S288" s="212">
        <v>0</v>
      </c>
      <c r="T288" s="213">
        <f>S288*H288</f>
        <v>0</v>
      </c>
      <c r="U288" s="37"/>
      <c r="V288" s="37"/>
      <c r="W288" s="37"/>
      <c r="X288" s="37"/>
      <c r="Y288" s="37"/>
      <c r="Z288" s="37"/>
      <c r="AA288" s="37"/>
      <c r="AB288" s="37"/>
      <c r="AC288" s="37"/>
      <c r="AD288" s="37"/>
      <c r="AE288" s="37"/>
      <c r="AR288" s="214" t="s">
        <v>236</v>
      </c>
      <c r="AT288" s="214" t="s">
        <v>142</v>
      </c>
      <c r="AU288" s="214" t="s">
        <v>79</v>
      </c>
      <c r="AY288" s="16" t="s">
        <v>140</v>
      </c>
      <c r="BE288" s="215">
        <f>IF(N288="základní",J288,0)</f>
        <v>0</v>
      </c>
      <c r="BF288" s="215">
        <f>IF(N288="snížená",J288,0)</f>
        <v>0</v>
      </c>
      <c r="BG288" s="215">
        <f>IF(N288="zákl. přenesená",J288,0)</f>
        <v>0</v>
      </c>
      <c r="BH288" s="215">
        <f>IF(N288="sníž. přenesená",J288,0)</f>
        <v>0</v>
      </c>
      <c r="BI288" s="215">
        <f>IF(N288="nulová",J288,0)</f>
        <v>0</v>
      </c>
      <c r="BJ288" s="16" t="s">
        <v>77</v>
      </c>
      <c r="BK288" s="215">
        <f>ROUND(I288*H288,2)</f>
        <v>0</v>
      </c>
      <c r="BL288" s="16" t="s">
        <v>236</v>
      </c>
      <c r="BM288" s="214" t="s">
        <v>1057</v>
      </c>
    </row>
    <row r="289" s="2" customFormat="1">
      <c r="A289" s="37"/>
      <c r="B289" s="38"/>
      <c r="C289" s="39"/>
      <c r="D289" s="216" t="s">
        <v>149</v>
      </c>
      <c r="E289" s="39"/>
      <c r="F289" s="217" t="s">
        <v>1058</v>
      </c>
      <c r="G289" s="39"/>
      <c r="H289" s="39"/>
      <c r="I289" s="218"/>
      <c r="J289" s="39"/>
      <c r="K289" s="39"/>
      <c r="L289" s="43"/>
      <c r="M289" s="219"/>
      <c r="N289" s="220"/>
      <c r="O289" s="83"/>
      <c r="P289" s="83"/>
      <c r="Q289" s="83"/>
      <c r="R289" s="83"/>
      <c r="S289" s="83"/>
      <c r="T289" s="84"/>
      <c r="U289" s="37"/>
      <c r="V289" s="37"/>
      <c r="W289" s="37"/>
      <c r="X289" s="37"/>
      <c r="Y289" s="37"/>
      <c r="Z289" s="37"/>
      <c r="AA289" s="37"/>
      <c r="AB289" s="37"/>
      <c r="AC289" s="37"/>
      <c r="AD289" s="37"/>
      <c r="AE289" s="37"/>
      <c r="AT289" s="16" t="s">
        <v>149</v>
      </c>
      <c r="AU289" s="16" t="s">
        <v>79</v>
      </c>
    </row>
    <row r="290" s="13" customFormat="1">
      <c r="A290" s="13"/>
      <c r="B290" s="221"/>
      <c r="C290" s="222"/>
      <c r="D290" s="223" t="s">
        <v>151</v>
      </c>
      <c r="E290" s="224" t="s">
        <v>19</v>
      </c>
      <c r="F290" s="225" t="s">
        <v>1059</v>
      </c>
      <c r="G290" s="222"/>
      <c r="H290" s="226">
        <v>3</v>
      </c>
      <c r="I290" s="227"/>
      <c r="J290" s="222"/>
      <c r="K290" s="222"/>
      <c r="L290" s="228"/>
      <c r="M290" s="229"/>
      <c r="N290" s="230"/>
      <c r="O290" s="230"/>
      <c r="P290" s="230"/>
      <c r="Q290" s="230"/>
      <c r="R290" s="230"/>
      <c r="S290" s="230"/>
      <c r="T290" s="231"/>
      <c r="U290" s="13"/>
      <c r="V290" s="13"/>
      <c r="W290" s="13"/>
      <c r="X290" s="13"/>
      <c r="Y290" s="13"/>
      <c r="Z290" s="13"/>
      <c r="AA290" s="13"/>
      <c r="AB290" s="13"/>
      <c r="AC290" s="13"/>
      <c r="AD290" s="13"/>
      <c r="AE290" s="13"/>
      <c r="AT290" s="232" t="s">
        <v>151</v>
      </c>
      <c r="AU290" s="232" t="s">
        <v>79</v>
      </c>
      <c r="AV290" s="13" t="s">
        <v>79</v>
      </c>
      <c r="AW290" s="13" t="s">
        <v>31</v>
      </c>
      <c r="AX290" s="13" t="s">
        <v>69</v>
      </c>
      <c r="AY290" s="232" t="s">
        <v>140</v>
      </c>
    </row>
    <row r="291" s="13" customFormat="1">
      <c r="A291" s="13"/>
      <c r="B291" s="221"/>
      <c r="C291" s="222"/>
      <c r="D291" s="223" t="s">
        <v>151</v>
      </c>
      <c r="E291" s="224" t="s">
        <v>19</v>
      </c>
      <c r="F291" s="225" t="s">
        <v>1060</v>
      </c>
      <c r="G291" s="222"/>
      <c r="H291" s="226">
        <v>9</v>
      </c>
      <c r="I291" s="227"/>
      <c r="J291" s="222"/>
      <c r="K291" s="222"/>
      <c r="L291" s="228"/>
      <c r="M291" s="229"/>
      <c r="N291" s="230"/>
      <c r="O291" s="230"/>
      <c r="P291" s="230"/>
      <c r="Q291" s="230"/>
      <c r="R291" s="230"/>
      <c r="S291" s="230"/>
      <c r="T291" s="231"/>
      <c r="U291" s="13"/>
      <c r="V291" s="13"/>
      <c r="W291" s="13"/>
      <c r="X291" s="13"/>
      <c r="Y291" s="13"/>
      <c r="Z291" s="13"/>
      <c r="AA291" s="13"/>
      <c r="AB291" s="13"/>
      <c r="AC291" s="13"/>
      <c r="AD291" s="13"/>
      <c r="AE291" s="13"/>
      <c r="AT291" s="232" t="s">
        <v>151</v>
      </c>
      <c r="AU291" s="232" t="s">
        <v>79</v>
      </c>
      <c r="AV291" s="13" t="s">
        <v>79</v>
      </c>
      <c r="AW291" s="13" t="s">
        <v>31</v>
      </c>
      <c r="AX291" s="13" t="s">
        <v>69</v>
      </c>
      <c r="AY291" s="232" t="s">
        <v>140</v>
      </c>
    </row>
    <row r="292" s="13" customFormat="1">
      <c r="A292" s="13"/>
      <c r="B292" s="221"/>
      <c r="C292" s="222"/>
      <c r="D292" s="223" t="s">
        <v>151</v>
      </c>
      <c r="E292" s="224" t="s">
        <v>19</v>
      </c>
      <c r="F292" s="225" t="s">
        <v>1061</v>
      </c>
      <c r="G292" s="222"/>
      <c r="H292" s="226">
        <v>8.4800000000000004</v>
      </c>
      <c r="I292" s="227"/>
      <c r="J292" s="222"/>
      <c r="K292" s="222"/>
      <c r="L292" s="228"/>
      <c r="M292" s="229"/>
      <c r="N292" s="230"/>
      <c r="O292" s="230"/>
      <c r="P292" s="230"/>
      <c r="Q292" s="230"/>
      <c r="R292" s="230"/>
      <c r="S292" s="230"/>
      <c r="T292" s="231"/>
      <c r="U292" s="13"/>
      <c r="V292" s="13"/>
      <c r="W292" s="13"/>
      <c r="X292" s="13"/>
      <c r="Y292" s="13"/>
      <c r="Z292" s="13"/>
      <c r="AA292" s="13"/>
      <c r="AB292" s="13"/>
      <c r="AC292" s="13"/>
      <c r="AD292" s="13"/>
      <c r="AE292" s="13"/>
      <c r="AT292" s="232" t="s">
        <v>151</v>
      </c>
      <c r="AU292" s="232" t="s">
        <v>79</v>
      </c>
      <c r="AV292" s="13" t="s">
        <v>79</v>
      </c>
      <c r="AW292" s="13" t="s">
        <v>31</v>
      </c>
      <c r="AX292" s="13" t="s">
        <v>69</v>
      </c>
      <c r="AY292" s="232" t="s">
        <v>140</v>
      </c>
    </row>
    <row r="293" s="13" customFormat="1">
      <c r="A293" s="13"/>
      <c r="B293" s="221"/>
      <c r="C293" s="222"/>
      <c r="D293" s="223" t="s">
        <v>151</v>
      </c>
      <c r="E293" s="224" t="s">
        <v>19</v>
      </c>
      <c r="F293" s="225" t="s">
        <v>1062</v>
      </c>
      <c r="G293" s="222"/>
      <c r="H293" s="226">
        <v>7.2000000000000002</v>
      </c>
      <c r="I293" s="227"/>
      <c r="J293" s="222"/>
      <c r="K293" s="222"/>
      <c r="L293" s="228"/>
      <c r="M293" s="229"/>
      <c r="N293" s="230"/>
      <c r="O293" s="230"/>
      <c r="P293" s="230"/>
      <c r="Q293" s="230"/>
      <c r="R293" s="230"/>
      <c r="S293" s="230"/>
      <c r="T293" s="231"/>
      <c r="U293" s="13"/>
      <c r="V293" s="13"/>
      <c r="W293" s="13"/>
      <c r="X293" s="13"/>
      <c r="Y293" s="13"/>
      <c r="Z293" s="13"/>
      <c r="AA293" s="13"/>
      <c r="AB293" s="13"/>
      <c r="AC293" s="13"/>
      <c r="AD293" s="13"/>
      <c r="AE293" s="13"/>
      <c r="AT293" s="232" t="s">
        <v>151</v>
      </c>
      <c r="AU293" s="232" t="s">
        <v>79</v>
      </c>
      <c r="AV293" s="13" t="s">
        <v>79</v>
      </c>
      <c r="AW293" s="13" t="s">
        <v>31</v>
      </c>
      <c r="AX293" s="13" t="s">
        <v>69</v>
      </c>
      <c r="AY293" s="232" t="s">
        <v>140</v>
      </c>
    </row>
    <row r="294" s="13" customFormat="1">
      <c r="A294" s="13"/>
      <c r="B294" s="221"/>
      <c r="C294" s="222"/>
      <c r="D294" s="223" t="s">
        <v>151</v>
      </c>
      <c r="E294" s="224" t="s">
        <v>19</v>
      </c>
      <c r="F294" s="225" t="s">
        <v>1063</v>
      </c>
      <c r="G294" s="222"/>
      <c r="H294" s="226">
        <v>4.5</v>
      </c>
      <c r="I294" s="227"/>
      <c r="J294" s="222"/>
      <c r="K294" s="222"/>
      <c r="L294" s="228"/>
      <c r="M294" s="229"/>
      <c r="N294" s="230"/>
      <c r="O294" s="230"/>
      <c r="P294" s="230"/>
      <c r="Q294" s="230"/>
      <c r="R294" s="230"/>
      <c r="S294" s="230"/>
      <c r="T294" s="231"/>
      <c r="U294" s="13"/>
      <c r="V294" s="13"/>
      <c r="W294" s="13"/>
      <c r="X294" s="13"/>
      <c r="Y294" s="13"/>
      <c r="Z294" s="13"/>
      <c r="AA294" s="13"/>
      <c r="AB294" s="13"/>
      <c r="AC294" s="13"/>
      <c r="AD294" s="13"/>
      <c r="AE294" s="13"/>
      <c r="AT294" s="232" t="s">
        <v>151</v>
      </c>
      <c r="AU294" s="232" t="s">
        <v>79</v>
      </c>
      <c r="AV294" s="13" t="s">
        <v>79</v>
      </c>
      <c r="AW294" s="13" t="s">
        <v>31</v>
      </c>
      <c r="AX294" s="13" t="s">
        <v>69</v>
      </c>
      <c r="AY294" s="232" t="s">
        <v>140</v>
      </c>
    </row>
    <row r="295" s="13" customFormat="1">
      <c r="A295" s="13"/>
      <c r="B295" s="221"/>
      <c r="C295" s="222"/>
      <c r="D295" s="223" t="s">
        <v>151</v>
      </c>
      <c r="E295" s="224" t="s">
        <v>19</v>
      </c>
      <c r="F295" s="225" t="s">
        <v>1064</v>
      </c>
      <c r="G295" s="222"/>
      <c r="H295" s="226">
        <v>3</v>
      </c>
      <c r="I295" s="227"/>
      <c r="J295" s="222"/>
      <c r="K295" s="222"/>
      <c r="L295" s="228"/>
      <c r="M295" s="229"/>
      <c r="N295" s="230"/>
      <c r="O295" s="230"/>
      <c r="P295" s="230"/>
      <c r="Q295" s="230"/>
      <c r="R295" s="230"/>
      <c r="S295" s="230"/>
      <c r="T295" s="231"/>
      <c r="U295" s="13"/>
      <c r="V295" s="13"/>
      <c r="W295" s="13"/>
      <c r="X295" s="13"/>
      <c r="Y295" s="13"/>
      <c r="Z295" s="13"/>
      <c r="AA295" s="13"/>
      <c r="AB295" s="13"/>
      <c r="AC295" s="13"/>
      <c r="AD295" s="13"/>
      <c r="AE295" s="13"/>
      <c r="AT295" s="232" t="s">
        <v>151</v>
      </c>
      <c r="AU295" s="232" t="s">
        <v>79</v>
      </c>
      <c r="AV295" s="13" t="s">
        <v>79</v>
      </c>
      <c r="AW295" s="13" t="s">
        <v>31</v>
      </c>
      <c r="AX295" s="13" t="s">
        <v>69</v>
      </c>
      <c r="AY295" s="232" t="s">
        <v>140</v>
      </c>
    </row>
    <row r="296" s="13" customFormat="1">
      <c r="A296" s="13"/>
      <c r="B296" s="221"/>
      <c r="C296" s="222"/>
      <c r="D296" s="223" t="s">
        <v>151</v>
      </c>
      <c r="E296" s="224" t="s">
        <v>19</v>
      </c>
      <c r="F296" s="225" t="s">
        <v>1065</v>
      </c>
      <c r="G296" s="222"/>
      <c r="H296" s="226">
        <v>4.5</v>
      </c>
      <c r="I296" s="227"/>
      <c r="J296" s="222"/>
      <c r="K296" s="222"/>
      <c r="L296" s="228"/>
      <c r="M296" s="229"/>
      <c r="N296" s="230"/>
      <c r="O296" s="230"/>
      <c r="P296" s="230"/>
      <c r="Q296" s="230"/>
      <c r="R296" s="230"/>
      <c r="S296" s="230"/>
      <c r="T296" s="231"/>
      <c r="U296" s="13"/>
      <c r="V296" s="13"/>
      <c r="W296" s="13"/>
      <c r="X296" s="13"/>
      <c r="Y296" s="13"/>
      <c r="Z296" s="13"/>
      <c r="AA296" s="13"/>
      <c r="AB296" s="13"/>
      <c r="AC296" s="13"/>
      <c r="AD296" s="13"/>
      <c r="AE296" s="13"/>
      <c r="AT296" s="232" t="s">
        <v>151</v>
      </c>
      <c r="AU296" s="232" t="s">
        <v>79</v>
      </c>
      <c r="AV296" s="13" t="s">
        <v>79</v>
      </c>
      <c r="AW296" s="13" t="s">
        <v>31</v>
      </c>
      <c r="AX296" s="13" t="s">
        <v>69</v>
      </c>
      <c r="AY296" s="232" t="s">
        <v>140</v>
      </c>
    </row>
    <row r="297" s="2" customFormat="1" ht="24.15" customHeight="1">
      <c r="A297" s="37"/>
      <c r="B297" s="38"/>
      <c r="C297" s="203" t="s">
        <v>588</v>
      </c>
      <c r="D297" s="203" t="s">
        <v>142</v>
      </c>
      <c r="E297" s="204" t="s">
        <v>1066</v>
      </c>
      <c r="F297" s="205" t="s">
        <v>1067</v>
      </c>
      <c r="G297" s="206" t="s">
        <v>382</v>
      </c>
      <c r="H297" s="207">
        <v>18.719999999999999</v>
      </c>
      <c r="I297" s="208"/>
      <c r="J297" s="209">
        <f>ROUND(I297*H297,2)</f>
        <v>0</v>
      </c>
      <c r="K297" s="205" t="s">
        <v>146</v>
      </c>
      <c r="L297" s="43"/>
      <c r="M297" s="210" t="s">
        <v>19</v>
      </c>
      <c r="N297" s="211" t="s">
        <v>40</v>
      </c>
      <c r="O297" s="83"/>
      <c r="P297" s="212">
        <f>O297*H297</f>
        <v>0</v>
      </c>
      <c r="Q297" s="212">
        <v>0.00050000000000000001</v>
      </c>
      <c r="R297" s="212">
        <f>Q297*H297</f>
        <v>0.0093600000000000003</v>
      </c>
      <c r="S297" s="212">
        <v>0</v>
      </c>
      <c r="T297" s="213">
        <f>S297*H297</f>
        <v>0</v>
      </c>
      <c r="U297" s="37"/>
      <c r="V297" s="37"/>
      <c r="W297" s="37"/>
      <c r="X297" s="37"/>
      <c r="Y297" s="37"/>
      <c r="Z297" s="37"/>
      <c r="AA297" s="37"/>
      <c r="AB297" s="37"/>
      <c r="AC297" s="37"/>
      <c r="AD297" s="37"/>
      <c r="AE297" s="37"/>
      <c r="AR297" s="214" t="s">
        <v>236</v>
      </c>
      <c r="AT297" s="214" t="s">
        <v>142</v>
      </c>
      <c r="AU297" s="214" t="s">
        <v>79</v>
      </c>
      <c r="AY297" s="16" t="s">
        <v>140</v>
      </c>
      <c r="BE297" s="215">
        <f>IF(N297="základní",J297,0)</f>
        <v>0</v>
      </c>
      <c r="BF297" s="215">
        <f>IF(N297="snížená",J297,0)</f>
        <v>0</v>
      </c>
      <c r="BG297" s="215">
        <f>IF(N297="zákl. přenesená",J297,0)</f>
        <v>0</v>
      </c>
      <c r="BH297" s="215">
        <f>IF(N297="sníž. přenesená",J297,0)</f>
        <v>0</v>
      </c>
      <c r="BI297" s="215">
        <f>IF(N297="nulová",J297,0)</f>
        <v>0</v>
      </c>
      <c r="BJ297" s="16" t="s">
        <v>77</v>
      </c>
      <c r="BK297" s="215">
        <f>ROUND(I297*H297,2)</f>
        <v>0</v>
      </c>
      <c r="BL297" s="16" t="s">
        <v>236</v>
      </c>
      <c r="BM297" s="214" t="s">
        <v>1068</v>
      </c>
    </row>
    <row r="298" s="2" customFormat="1">
      <c r="A298" s="37"/>
      <c r="B298" s="38"/>
      <c r="C298" s="39"/>
      <c r="D298" s="216" t="s">
        <v>149</v>
      </c>
      <c r="E298" s="39"/>
      <c r="F298" s="217" t="s">
        <v>1069</v>
      </c>
      <c r="G298" s="39"/>
      <c r="H298" s="39"/>
      <c r="I298" s="218"/>
      <c r="J298" s="39"/>
      <c r="K298" s="39"/>
      <c r="L298" s="43"/>
      <c r="M298" s="219"/>
      <c r="N298" s="220"/>
      <c r="O298" s="83"/>
      <c r="P298" s="83"/>
      <c r="Q298" s="83"/>
      <c r="R298" s="83"/>
      <c r="S298" s="83"/>
      <c r="T298" s="84"/>
      <c r="U298" s="37"/>
      <c r="V298" s="37"/>
      <c r="W298" s="37"/>
      <c r="X298" s="37"/>
      <c r="Y298" s="37"/>
      <c r="Z298" s="37"/>
      <c r="AA298" s="37"/>
      <c r="AB298" s="37"/>
      <c r="AC298" s="37"/>
      <c r="AD298" s="37"/>
      <c r="AE298" s="37"/>
      <c r="AT298" s="16" t="s">
        <v>149</v>
      </c>
      <c r="AU298" s="16" t="s">
        <v>79</v>
      </c>
    </row>
    <row r="299" s="13" customFormat="1">
      <c r="A299" s="13"/>
      <c r="B299" s="221"/>
      <c r="C299" s="222"/>
      <c r="D299" s="223" t="s">
        <v>151</v>
      </c>
      <c r="E299" s="224" t="s">
        <v>19</v>
      </c>
      <c r="F299" s="225" t="s">
        <v>1070</v>
      </c>
      <c r="G299" s="222"/>
      <c r="H299" s="226">
        <v>2.3599999999999999</v>
      </c>
      <c r="I299" s="227"/>
      <c r="J299" s="222"/>
      <c r="K299" s="222"/>
      <c r="L299" s="228"/>
      <c r="M299" s="229"/>
      <c r="N299" s="230"/>
      <c r="O299" s="230"/>
      <c r="P299" s="230"/>
      <c r="Q299" s="230"/>
      <c r="R299" s="230"/>
      <c r="S299" s="230"/>
      <c r="T299" s="231"/>
      <c r="U299" s="13"/>
      <c r="V299" s="13"/>
      <c r="W299" s="13"/>
      <c r="X299" s="13"/>
      <c r="Y299" s="13"/>
      <c r="Z299" s="13"/>
      <c r="AA299" s="13"/>
      <c r="AB299" s="13"/>
      <c r="AC299" s="13"/>
      <c r="AD299" s="13"/>
      <c r="AE299" s="13"/>
      <c r="AT299" s="232" t="s">
        <v>151</v>
      </c>
      <c r="AU299" s="232" t="s">
        <v>79</v>
      </c>
      <c r="AV299" s="13" t="s">
        <v>79</v>
      </c>
      <c r="AW299" s="13" t="s">
        <v>31</v>
      </c>
      <c r="AX299" s="13" t="s">
        <v>69</v>
      </c>
      <c r="AY299" s="232" t="s">
        <v>140</v>
      </c>
    </row>
    <row r="300" s="13" customFormat="1">
      <c r="A300" s="13"/>
      <c r="B300" s="221"/>
      <c r="C300" s="222"/>
      <c r="D300" s="223" t="s">
        <v>151</v>
      </c>
      <c r="E300" s="224" t="s">
        <v>19</v>
      </c>
      <c r="F300" s="225" t="s">
        <v>1071</v>
      </c>
      <c r="G300" s="222"/>
      <c r="H300" s="226">
        <v>1.885</v>
      </c>
      <c r="I300" s="227"/>
      <c r="J300" s="222"/>
      <c r="K300" s="222"/>
      <c r="L300" s="228"/>
      <c r="M300" s="229"/>
      <c r="N300" s="230"/>
      <c r="O300" s="230"/>
      <c r="P300" s="230"/>
      <c r="Q300" s="230"/>
      <c r="R300" s="230"/>
      <c r="S300" s="230"/>
      <c r="T300" s="231"/>
      <c r="U300" s="13"/>
      <c r="V300" s="13"/>
      <c r="W300" s="13"/>
      <c r="X300" s="13"/>
      <c r="Y300" s="13"/>
      <c r="Z300" s="13"/>
      <c r="AA300" s="13"/>
      <c r="AB300" s="13"/>
      <c r="AC300" s="13"/>
      <c r="AD300" s="13"/>
      <c r="AE300" s="13"/>
      <c r="AT300" s="232" t="s">
        <v>151</v>
      </c>
      <c r="AU300" s="232" t="s">
        <v>79</v>
      </c>
      <c r="AV300" s="13" t="s">
        <v>79</v>
      </c>
      <c r="AW300" s="13" t="s">
        <v>31</v>
      </c>
      <c r="AX300" s="13" t="s">
        <v>69</v>
      </c>
      <c r="AY300" s="232" t="s">
        <v>140</v>
      </c>
    </row>
    <row r="301" s="13" customFormat="1">
      <c r="A301" s="13"/>
      <c r="B301" s="221"/>
      <c r="C301" s="222"/>
      <c r="D301" s="223" t="s">
        <v>151</v>
      </c>
      <c r="E301" s="224" t="s">
        <v>19</v>
      </c>
      <c r="F301" s="225" t="s">
        <v>1072</v>
      </c>
      <c r="G301" s="222"/>
      <c r="H301" s="226">
        <v>0.97999999999999998</v>
      </c>
      <c r="I301" s="227"/>
      <c r="J301" s="222"/>
      <c r="K301" s="222"/>
      <c r="L301" s="228"/>
      <c r="M301" s="229"/>
      <c r="N301" s="230"/>
      <c r="O301" s="230"/>
      <c r="P301" s="230"/>
      <c r="Q301" s="230"/>
      <c r="R301" s="230"/>
      <c r="S301" s="230"/>
      <c r="T301" s="231"/>
      <c r="U301" s="13"/>
      <c r="V301" s="13"/>
      <c r="W301" s="13"/>
      <c r="X301" s="13"/>
      <c r="Y301" s="13"/>
      <c r="Z301" s="13"/>
      <c r="AA301" s="13"/>
      <c r="AB301" s="13"/>
      <c r="AC301" s="13"/>
      <c r="AD301" s="13"/>
      <c r="AE301" s="13"/>
      <c r="AT301" s="232" t="s">
        <v>151</v>
      </c>
      <c r="AU301" s="232" t="s">
        <v>79</v>
      </c>
      <c r="AV301" s="13" t="s">
        <v>79</v>
      </c>
      <c r="AW301" s="13" t="s">
        <v>31</v>
      </c>
      <c r="AX301" s="13" t="s">
        <v>69</v>
      </c>
      <c r="AY301" s="232" t="s">
        <v>140</v>
      </c>
    </row>
    <row r="302" s="13" customFormat="1">
      <c r="A302" s="13"/>
      <c r="B302" s="221"/>
      <c r="C302" s="222"/>
      <c r="D302" s="223" t="s">
        <v>151</v>
      </c>
      <c r="E302" s="224" t="s">
        <v>19</v>
      </c>
      <c r="F302" s="225" t="s">
        <v>1073</v>
      </c>
      <c r="G302" s="222"/>
      <c r="H302" s="226">
        <v>6.2699999999999996</v>
      </c>
      <c r="I302" s="227"/>
      <c r="J302" s="222"/>
      <c r="K302" s="222"/>
      <c r="L302" s="228"/>
      <c r="M302" s="229"/>
      <c r="N302" s="230"/>
      <c r="O302" s="230"/>
      <c r="P302" s="230"/>
      <c r="Q302" s="230"/>
      <c r="R302" s="230"/>
      <c r="S302" s="230"/>
      <c r="T302" s="231"/>
      <c r="U302" s="13"/>
      <c r="V302" s="13"/>
      <c r="W302" s="13"/>
      <c r="X302" s="13"/>
      <c r="Y302" s="13"/>
      <c r="Z302" s="13"/>
      <c r="AA302" s="13"/>
      <c r="AB302" s="13"/>
      <c r="AC302" s="13"/>
      <c r="AD302" s="13"/>
      <c r="AE302" s="13"/>
      <c r="AT302" s="232" t="s">
        <v>151</v>
      </c>
      <c r="AU302" s="232" t="s">
        <v>79</v>
      </c>
      <c r="AV302" s="13" t="s">
        <v>79</v>
      </c>
      <c r="AW302" s="13" t="s">
        <v>31</v>
      </c>
      <c r="AX302" s="13" t="s">
        <v>69</v>
      </c>
      <c r="AY302" s="232" t="s">
        <v>140</v>
      </c>
    </row>
    <row r="303" s="13" customFormat="1">
      <c r="A303" s="13"/>
      <c r="B303" s="221"/>
      <c r="C303" s="222"/>
      <c r="D303" s="223" t="s">
        <v>151</v>
      </c>
      <c r="E303" s="224" t="s">
        <v>19</v>
      </c>
      <c r="F303" s="225" t="s">
        <v>1074</v>
      </c>
      <c r="G303" s="222"/>
      <c r="H303" s="226">
        <v>2.2599999999999998</v>
      </c>
      <c r="I303" s="227"/>
      <c r="J303" s="222"/>
      <c r="K303" s="222"/>
      <c r="L303" s="228"/>
      <c r="M303" s="229"/>
      <c r="N303" s="230"/>
      <c r="O303" s="230"/>
      <c r="P303" s="230"/>
      <c r="Q303" s="230"/>
      <c r="R303" s="230"/>
      <c r="S303" s="230"/>
      <c r="T303" s="231"/>
      <c r="U303" s="13"/>
      <c r="V303" s="13"/>
      <c r="W303" s="13"/>
      <c r="X303" s="13"/>
      <c r="Y303" s="13"/>
      <c r="Z303" s="13"/>
      <c r="AA303" s="13"/>
      <c r="AB303" s="13"/>
      <c r="AC303" s="13"/>
      <c r="AD303" s="13"/>
      <c r="AE303" s="13"/>
      <c r="AT303" s="232" t="s">
        <v>151</v>
      </c>
      <c r="AU303" s="232" t="s">
        <v>79</v>
      </c>
      <c r="AV303" s="13" t="s">
        <v>79</v>
      </c>
      <c r="AW303" s="13" t="s">
        <v>31</v>
      </c>
      <c r="AX303" s="13" t="s">
        <v>69</v>
      </c>
      <c r="AY303" s="232" t="s">
        <v>140</v>
      </c>
    </row>
    <row r="304" s="13" customFormat="1">
      <c r="A304" s="13"/>
      <c r="B304" s="221"/>
      <c r="C304" s="222"/>
      <c r="D304" s="223" t="s">
        <v>151</v>
      </c>
      <c r="E304" s="224" t="s">
        <v>19</v>
      </c>
      <c r="F304" s="225" t="s">
        <v>1075</v>
      </c>
      <c r="G304" s="222"/>
      <c r="H304" s="226">
        <v>1.9099999999999999</v>
      </c>
      <c r="I304" s="227"/>
      <c r="J304" s="222"/>
      <c r="K304" s="222"/>
      <c r="L304" s="228"/>
      <c r="M304" s="229"/>
      <c r="N304" s="230"/>
      <c r="O304" s="230"/>
      <c r="P304" s="230"/>
      <c r="Q304" s="230"/>
      <c r="R304" s="230"/>
      <c r="S304" s="230"/>
      <c r="T304" s="231"/>
      <c r="U304" s="13"/>
      <c r="V304" s="13"/>
      <c r="W304" s="13"/>
      <c r="X304" s="13"/>
      <c r="Y304" s="13"/>
      <c r="Z304" s="13"/>
      <c r="AA304" s="13"/>
      <c r="AB304" s="13"/>
      <c r="AC304" s="13"/>
      <c r="AD304" s="13"/>
      <c r="AE304" s="13"/>
      <c r="AT304" s="232" t="s">
        <v>151</v>
      </c>
      <c r="AU304" s="232" t="s">
        <v>79</v>
      </c>
      <c r="AV304" s="13" t="s">
        <v>79</v>
      </c>
      <c r="AW304" s="13" t="s">
        <v>31</v>
      </c>
      <c r="AX304" s="13" t="s">
        <v>69</v>
      </c>
      <c r="AY304" s="232" t="s">
        <v>140</v>
      </c>
    </row>
    <row r="305" s="13" customFormat="1">
      <c r="A305" s="13"/>
      <c r="B305" s="221"/>
      <c r="C305" s="222"/>
      <c r="D305" s="223" t="s">
        <v>151</v>
      </c>
      <c r="E305" s="224" t="s">
        <v>19</v>
      </c>
      <c r="F305" s="225" t="s">
        <v>1076</v>
      </c>
      <c r="G305" s="222"/>
      <c r="H305" s="226">
        <v>3.0550000000000002</v>
      </c>
      <c r="I305" s="227"/>
      <c r="J305" s="222"/>
      <c r="K305" s="222"/>
      <c r="L305" s="228"/>
      <c r="M305" s="229"/>
      <c r="N305" s="230"/>
      <c r="O305" s="230"/>
      <c r="P305" s="230"/>
      <c r="Q305" s="230"/>
      <c r="R305" s="230"/>
      <c r="S305" s="230"/>
      <c r="T305" s="231"/>
      <c r="U305" s="13"/>
      <c r="V305" s="13"/>
      <c r="W305" s="13"/>
      <c r="X305" s="13"/>
      <c r="Y305" s="13"/>
      <c r="Z305" s="13"/>
      <c r="AA305" s="13"/>
      <c r="AB305" s="13"/>
      <c r="AC305" s="13"/>
      <c r="AD305" s="13"/>
      <c r="AE305" s="13"/>
      <c r="AT305" s="232" t="s">
        <v>151</v>
      </c>
      <c r="AU305" s="232" t="s">
        <v>79</v>
      </c>
      <c r="AV305" s="13" t="s">
        <v>79</v>
      </c>
      <c r="AW305" s="13" t="s">
        <v>31</v>
      </c>
      <c r="AX305" s="13" t="s">
        <v>69</v>
      </c>
      <c r="AY305" s="232" t="s">
        <v>140</v>
      </c>
    </row>
    <row r="306" s="2" customFormat="1" ht="24.15" customHeight="1">
      <c r="A306" s="37"/>
      <c r="B306" s="38"/>
      <c r="C306" s="203" t="s">
        <v>592</v>
      </c>
      <c r="D306" s="203" t="s">
        <v>142</v>
      </c>
      <c r="E306" s="204" t="s">
        <v>1077</v>
      </c>
      <c r="F306" s="205" t="s">
        <v>1078</v>
      </c>
      <c r="G306" s="206" t="s">
        <v>155</v>
      </c>
      <c r="H306" s="207">
        <v>31.196000000000002</v>
      </c>
      <c r="I306" s="208"/>
      <c r="J306" s="209">
        <f>ROUND(I306*H306,2)</f>
        <v>0</v>
      </c>
      <c r="K306" s="205" t="s">
        <v>146</v>
      </c>
      <c r="L306" s="43"/>
      <c r="M306" s="210" t="s">
        <v>19</v>
      </c>
      <c r="N306" s="211" t="s">
        <v>40</v>
      </c>
      <c r="O306" s="83"/>
      <c r="P306" s="212">
        <f>O306*H306</f>
        <v>0</v>
      </c>
      <c r="Q306" s="212">
        <v>5.0000000000000002E-05</v>
      </c>
      <c r="R306" s="212">
        <f>Q306*H306</f>
        <v>0.0015598000000000001</v>
      </c>
      <c r="S306" s="212">
        <v>0</v>
      </c>
      <c r="T306" s="213">
        <f>S306*H306</f>
        <v>0</v>
      </c>
      <c r="U306" s="37"/>
      <c r="V306" s="37"/>
      <c r="W306" s="37"/>
      <c r="X306" s="37"/>
      <c r="Y306" s="37"/>
      <c r="Z306" s="37"/>
      <c r="AA306" s="37"/>
      <c r="AB306" s="37"/>
      <c r="AC306" s="37"/>
      <c r="AD306" s="37"/>
      <c r="AE306" s="37"/>
      <c r="AR306" s="214" t="s">
        <v>236</v>
      </c>
      <c r="AT306" s="214" t="s">
        <v>142</v>
      </c>
      <c r="AU306" s="214" t="s">
        <v>79</v>
      </c>
      <c r="AY306" s="16" t="s">
        <v>140</v>
      </c>
      <c r="BE306" s="215">
        <f>IF(N306="základní",J306,0)</f>
        <v>0</v>
      </c>
      <c r="BF306" s="215">
        <f>IF(N306="snížená",J306,0)</f>
        <v>0</v>
      </c>
      <c r="BG306" s="215">
        <f>IF(N306="zákl. přenesená",J306,0)</f>
        <v>0</v>
      </c>
      <c r="BH306" s="215">
        <f>IF(N306="sníž. přenesená",J306,0)</f>
        <v>0</v>
      </c>
      <c r="BI306" s="215">
        <f>IF(N306="nulová",J306,0)</f>
        <v>0</v>
      </c>
      <c r="BJ306" s="16" t="s">
        <v>77</v>
      </c>
      <c r="BK306" s="215">
        <f>ROUND(I306*H306,2)</f>
        <v>0</v>
      </c>
      <c r="BL306" s="16" t="s">
        <v>236</v>
      </c>
      <c r="BM306" s="214" t="s">
        <v>1079</v>
      </c>
    </row>
    <row r="307" s="2" customFormat="1">
      <c r="A307" s="37"/>
      <c r="B307" s="38"/>
      <c r="C307" s="39"/>
      <c r="D307" s="216" t="s">
        <v>149</v>
      </c>
      <c r="E307" s="39"/>
      <c r="F307" s="217" t="s">
        <v>1080</v>
      </c>
      <c r="G307" s="39"/>
      <c r="H307" s="39"/>
      <c r="I307" s="218"/>
      <c r="J307" s="39"/>
      <c r="K307" s="39"/>
      <c r="L307" s="43"/>
      <c r="M307" s="219"/>
      <c r="N307" s="220"/>
      <c r="O307" s="83"/>
      <c r="P307" s="83"/>
      <c r="Q307" s="83"/>
      <c r="R307" s="83"/>
      <c r="S307" s="83"/>
      <c r="T307" s="84"/>
      <c r="U307" s="37"/>
      <c r="V307" s="37"/>
      <c r="W307" s="37"/>
      <c r="X307" s="37"/>
      <c r="Y307" s="37"/>
      <c r="Z307" s="37"/>
      <c r="AA307" s="37"/>
      <c r="AB307" s="37"/>
      <c r="AC307" s="37"/>
      <c r="AD307" s="37"/>
      <c r="AE307" s="37"/>
      <c r="AT307" s="16" t="s">
        <v>149</v>
      </c>
      <c r="AU307" s="16" t="s">
        <v>79</v>
      </c>
    </row>
    <row r="308" s="13" customFormat="1">
      <c r="A308" s="13"/>
      <c r="B308" s="221"/>
      <c r="C308" s="222"/>
      <c r="D308" s="223" t="s">
        <v>151</v>
      </c>
      <c r="E308" s="224" t="s">
        <v>19</v>
      </c>
      <c r="F308" s="225" t="s">
        <v>1019</v>
      </c>
      <c r="G308" s="222"/>
      <c r="H308" s="226">
        <v>31.196000000000002</v>
      </c>
      <c r="I308" s="227"/>
      <c r="J308" s="222"/>
      <c r="K308" s="222"/>
      <c r="L308" s="228"/>
      <c r="M308" s="229"/>
      <c r="N308" s="230"/>
      <c r="O308" s="230"/>
      <c r="P308" s="230"/>
      <c r="Q308" s="230"/>
      <c r="R308" s="230"/>
      <c r="S308" s="230"/>
      <c r="T308" s="231"/>
      <c r="U308" s="13"/>
      <c r="V308" s="13"/>
      <c r="W308" s="13"/>
      <c r="X308" s="13"/>
      <c r="Y308" s="13"/>
      <c r="Z308" s="13"/>
      <c r="AA308" s="13"/>
      <c r="AB308" s="13"/>
      <c r="AC308" s="13"/>
      <c r="AD308" s="13"/>
      <c r="AE308" s="13"/>
      <c r="AT308" s="232" t="s">
        <v>151</v>
      </c>
      <c r="AU308" s="232" t="s">
        <v>79</v>
      </c>
      <c r="AV308" s="13" t="s">
        <v>79</v>
      </c>
      <c r="AW308" s="13" t="s">
        <v>31</v>
      </c>
      <c r="AX308" s="13" t="s">
        <v>69</v>
      </c>
      <c r="AY308" s="232" t="s">
        <v>140</v>
      </c>
    </row>
    <row r="309" s="2" customFormat="1" ht="44.25" customHeight="1">
      <c r="A309" s="37"/>
      <c r="B309" s="38"/>
      <c r="C309" s="203" t="s">
        <v>599</v>
      </c>
      <c r="D309" s="203" t="s">
        <v>142</v>
      </c>
      <c r="E309" s="204" t="s">
        <v>1081</v>
      </c>
      <c r="F309" s="205" t="s">
        <v>1082</v>
      </c>
      <c r="G309" s="206" t="s">
        <v>524</v>
      </c>
      <c r="H309" s="244"/>
      <c r="I309" s="208"/>
      <c r="J309" s="209">
        <f>ROUND(I309*H309,2)</f>
        <v>0</v>
      </c>
      <c r="K309" s="205" t="s">
        <v>146</v>
      </c>
      <c r="L309" s="43"/>
      <c r="M309" s="210" t="s">
        <v>19</v>
      </c>
      <c r="N309" s="211" t="s">
        <v>40</v>
      </c>
      <c r="O309" s="83"/>
      <c r="P309" s="212">
        <f>O309*H309</f>
        <v>0</v>
      </c>
      <c r="Q309" s="212">
        <v>0</v>
      </c>
      <c r="R309" s="212">
        <f>Q309*H309</f>
        <v>0</v>
      </c>
      <c r="S309" s="212">
        <v>0</v>
      </c>
      <c r="T309" s="213">
        <f>S309*H309</f>
        <v>0</v>
      </c>
      <c r="U309" s="37"/>
      <c r="V309" s="37"/>
      <c r="W309" s="37"/>
      <c r="X309" s="37"/>
      <c r="Y309" s="37"/>
      <c r="Z309" s="37"/>
      <c r="AA309" s="37"/>
      <c r="AB309" s="37"/>
      <c r="AC309" s="37"/>
      <c r="AD309" s="37"/>
      <c r="AE309" s="37"/>
      <c r="AR309" s="214" t="s">
        <v>236</v>
      </c>
      <c r="AT309" s="214" t="s">
        <v>142</v>
      </c>
      <c r="AU309" s="214" t="s">
        <v>79</v>
      </c>
      <c r="AY309" s="16" t="s">
        <v>140</v>
      </c>
      <c r="BE309" s="215">
        <f>IF(N309="základní",J309,0)</f>
        <v>0</v>
      </c>
      <c r="BF309" s="215">
        <f>IF(N309="snížená",J309,0)</f>
        <v>0</v>
      </c>
      <c r="BG309" s="215">
        <f>IF(N309="zákl. přenesená",J309,0)</f>
        <v>0</v>
      </c>
      <c r="BH309" s="215">
        <f>IF(N309="sníž. přenesená",J309,0)</f>
        <v>0</v>
      </c>
      <c r="BI309" s="215">
        <f>IF(N309="nulová",J309,0)</f>
        <v>0</v>
      </c>
      <c r="BJ309" s="16" t="s">
        <v>77</v>
      </c>
      <c r="BK309" s="215">
        <f>ROUND(I309*H309,2)</f>
        <v>0</v>
      </c>
      <c r="BL309" s="16" t="s">
        <v>236</v>
      </c>
      <c r="BM309" s="214" t="s">
        <v>1083</v>
      </c>
    </row>
    <row r="310" s="2" customFormat="1">
      <c r="A310" s="37"/>
      <c r="B310" s="38"/>
      <c r="C310" s="39"/>
      <c r="D310" s="216" t="s">
        <v>149</v>
      </c>
      <c r="E310" s="39"/>
      <c r="F310" s="217" t="s">
        <v>1084</v>
      </c>
      <c r="G310" s="39"/>
      <c r="H310" s="39"/>
      <c r="I310" s="218"/>
      <c r="J310" s="39"/>
      <c r="K310" s="39"/>
      <c r="L310" s="43"/>
      <c r="M310" s="219"/>
      <c r="N310" s="220"/>
      <c r="O310" s="83"/>
      <c r="P310" s="83"/>
      <c r="Q310" s="83"/>
      <c r="R310" s="83"/>
      <c r="S310" s="83"/>
      <c r="T310" s="84"/>
      <c r="U310" s="37"/>
      <c r="V310" s="37"/>
      <c r="W310" s="37"/>
      <c r="X310" s="37"/>
      <c r="Y310" s="37"/>
      <c r="Z310" s="37"/>
      <c r="AA310" s="37"/>
      <c r="AB310" s="37"/>
      <c r="AC310" s="37"/>
      <c r="AD310" s="37"/>
      <c r="AE310" s="37"/>
      <c r="AT310" s="16" t="s">
        <v>149</v>
      </c>
      <c r="AU310" s="16" t="s">
        <v>79</v>
      </c>
    </row>
    <row r="311" s="12" customFormat="1" ht="22.8" customHeight="1">
      <c r="A311" s="12"/>
      <c r="B311" s="187"/>
      <c r="C311" s="188"/>
      <c r="D311" s="189" t="s">
        <v>68</v>
      </c>
      <c r="E311" s="201" t="s">
        <v>597</v>
      </c>
      <c r="F311" s="201" t="s">
        <v>598</v>
      </c>
      <c r="G311" s="188"/>
      <c r="H311" s="188"/>
      <c r="I311" s="191"/>
      <c r="J311" s="202">
        <f>BK311</f>
        <v>0</v>
      </c>
      <c r="K311" s="188"/>
      <c r="L311" s="193"/>
      <c r="M311" s="194"/>
      <c r="N311" s="195"/>
      <c r="O311" s="195"/>
      <c r="P311" s="196">
        <f>SUM(P312:P329)</f>
        <v>0</v>
      </c>
      <c r="Q311" s="195"/>
      <c r="R311" s="196">
        <f>SUM(R312:R329)</f>
        <v>0.0032862499999999992</v>
      </c>
      <c r="S311" s="195"/>
      <c r="T311" s="197">
        <f>SUM(T312:T329)</f>
        <v>0</v>
      </c>
      <c r="U311" s="12"/>
      <c r="V311" s="12"/>
      <c r="W311" s="12"/>
      <c r="X311" s="12"/>
      <c r="Y311" s="12"/>
      <c r="Z311" s="12"/>
      <c r="AA311" s="12"/>
      <c r="AB311" s="12"/>
      <c r="AC311" s="12"/>
      <c r="AD311" s="12"/>
      <c r="AE311" s="12"/>
      <c r="AR311" s="198" t="s">
        <v>79</v>
      </c>
      <c r="AT311" s="199" t="s">
        <v>68</v>
      </c>
      <c r="AU311" s="199" t="s">
        <v>77</v>
      </c>
      <c r="AY311" s="198" t="s">
        <v>140</v>
      </c>
      <c r="BK311" s="200">
        <f>SUM(BK312:BK329)</f>
        <v>0</v>
      </c>
    </row>
    <row r="312" s="2" customFormat="1" ht="37.8" customHeight="1">
      <c r="A312" s="37"/>
      <c r="B312" s="38"/>
      <c r="C312" s="203" t="s">
        <v>605</v>
      </c>
      <c r="D312" s="203" t="s">
        <v>142</v>
      </c>
      <c r="E312" s="204" t="s">
        <v>1085</v>
      </c>
      <c r="F312" s="205" t="s">
        <v>1086</v>
      </c>
      <c r="G312" s="206" t="s">
        <v>155</v>
      </c>
      <c r="H312" s="207">
        <v>5.9749999999999996</v>
      </c>
      <c r="I312" s="208"/>
      <c r="J312" s="209">
        <f>ROUND(I312*H312,2)</f>
        <v>0</v>
      </c>
      <c r="K312" s="205" t="s">
        <v>146</v>
      </c>
      <c r="L312" s="43"/>
      <c r="M312" s="210" t="s">
        <v>19</v>
      </c>
      <c r="N312" s="211" t="s">
        <v>40</v>
      </c>
      <c r="O312" s="83"/>
      <c r="P312" s="212">
        <f>O312*H312</f>
        <v>0</v>
      </c>
      <c r="Q312" s="212">
        <v>6.9999999999999994E-05</v>
      </c>
      <c r="R312" s="212">
        <f>Q312*H312</f>
        <v>0.00041824999999999995</v>
      </c>
      <c r="S312" s="212">
        <v>0</v>
      </c>
      <c r="T312" s="213">
        <f>S312*H312</f>
        <v>0</v>
      </c>
      <c r="U312" s="37"/>
      <c r="V312" s="37"/>
      <c r="W312" s="37"/>
      <c r="X312" s="37"/>
      <c r="Y312" s="37"/>
      <c r="Z312" s="37"/>
      <c r="AA312" s="37"/>
      <c r="AB312" s="37"/>
      <c r="AC312" s="37"/>
      <c r="AD312" s="37"/>
      <c r="AE312" s="37"/>
      <c r="AR312" s="214" t="s">
        <v>236</v>
      </c>
      <c r="AT312" s="214" t="s">
        <v>142</v>
      </c>
      <c r="AU312" s="214" t="s">
        <v>79</v>
      </c>
      <c r="AY312" s="16" t="s">
        <v>140</v>
      </c>
      <c r="BE312" s="215">
        <f>IF(N312="základní",J312,0)</f>
        <v>0</v>
      </c>
      <c r="BF312" s="215">
        <f>IF(N312="snížená",J312,0)</f>
        <v>0</v>
      </c>
      <c r="BG312" s="215">
        <f>IF(N312="zákl. přenesená",J312,0)</f>
        <v>0</v>
      </c>
      <c r="BH312" s="215">
        <f>IF(N312="sníž. přenesená",J312,0)</f>
        <v>0</v>
      </c>
      <c r="BI312" s="215">
        <f>IF(N312="nulová",J312,0)</f>
        <v>0</v>
      </c>
      <c r="BJ312" s="16" t="s">
        <v>77</v>
      </c>
      <c r="BK312" s="215">
        <f>ROUND(I312*H312,2)</f>
        <v>0</v>
      </c>
      <c r="BL312" s="16" t="s">
        <v>236</v>
      </c>
      <c r="BM312" s="214" t="s">
        <v>1087</v>
      </c>
    </row>
    <row r="313" s="2" customFormat="1">
      <c r="A313" s="37"/>
      <c r="B313" s="38"/>
      <c r="C313" s="39"/>
      <c r="D313" s="216" t="s">
        <v>149</v>
      </c>
      <c r="E313" s="39"/>
      <c r="F313" s="217" t="s">
        <v>1088</v>
      </c>
      <c r="G313" s="39"/>
      <c r="H313" s="39"/>
      <c r="I313" s="218"/>
      <c r="J313" s="39"/>
      <c r="K313" s="39"/>
      <c r="L313" s="43"/>
      <c r="M313" s="219"/>
      <c r="N313" s="220"/>
      <c r="O313" s="83"/>
      <c r="P313" s="83"/>
      <c r="Q313" s="83"/>
      <c r="R313" s="83"/>
      <c r="S313" s="83"/>
      <c r="T313" s="84"/>
      <c r="U313" s="37"/>
      <c r="V313" s="37"/>
      <c r="W313" s="37"/>
      <c r="X313" s="37"/>
      <c r="Y313" s="37"/>
      <c r="Z313" s="37"/>
      <c r="AA313" s="37"/>
      <c r="AB313" s="37"/>
      <c r="AC313" s="37"/>
      <c r="AD313" s="37"/>
      <c r="AE313" s="37"/>
      <c r="AT313" s="16" t="s">
        <v>149</v>
      </c>
      <c r="AU313" s="16" t="s">
        <v>79</v>
      </c>
    </row>
    <row r="314" s="13" customFormat="1">
      <c r="A314" s="13"/>
      <c r="B314" s="221"/>
      <c r="C314" s="222"/>
      <c r="D314" s="223" t="s">
        <v>151</v>
      </c>
      <c r="E314" s="224" t="s">
        <v>19</v>
      </c>
      <c r="F314" s="225" t="s">
        <v>1089</v>
      </c>
      <c r="G314" s="222"/>
      <c r="H314" s="226">
        <v>5.9749999999999996</v>
      </c>
      <c r="I314" s="227"/>
      <c r="J314" s="222"/>
      <c r="K314" s="222"/>
      <c r="L314" s="228"/>
      <c r="M314" s="229"/>
      <c r="N314" s="230"/>
      <c r="O314" s="230"/>
      <c r="P314" s="230"/>
      <c r="Q314" s="230"/>
      <c r="R314" s="230"/>
      <c r="S314" s="230"/>
      <c r="T314" s="231"/>
      <c r="U314" s="13"/>
      <c r="V314" s="13"/>
      <c r="W314" s="13"/>
      <c r="X314" s="13"/>
      <c r="Y314" s="13"/>
      <c r="Z314" s="13"/>
      <c r="AA314" s="13"/>
      <c r="AB314" s="13"/>
      <c r="AC314" s="13"/>
      <c r="AD314" s="13"/>
      <c r="AE314" s="13"/>
      <c r="AT314" s="232" t="s">
        <v>151</v>
      </c>
      <c r="AU314" s="232" t="s">
        <v>79</v>
      </c>
      <c r="AV314" s="13" t="s">
        <v>79</v>
      </c>
      <c r="AW314" s="13" t="s">
        <v>31</v>
      </c>
      <c r="AX314" s="13" t="s">
        <v>69</v>
      </c>
      <c r="AY314" s="232" t="s">
        <v>140</v>
      </c>
    </row>
    <row r="315" s="2" customFormat="1" ht="37.8" customHeight="1">
      <c r="A315" s="37"/>
      <c r="B315" s="38"/>
      <c r="C315" s="203" t="s">
        <v>610</v>
      </c>
      <c r="D315" s="203" t="s">
        <v>142</v>
      </c>
      <c r="E315" s="204" t="s">
        <v>1090</v>
      </c>
      <c r="F315" s="205" t="s">
        <v>1091</v>
      </c>
      <c r="G315" s="206" t="s">
        <v>155</v>
      </c>
      <c r="H315" s="207">
        <v>5.9749999999999996</v>
      </c>
      <c r="I315" s="208"/>
      <c r="J315" s="209">
        <f>ROUND(I315*H315,2)</f>
        <v>0</v>
      </c>
      <c r="K315" s="205" t="s">
        <v>146</v>
      </c>
      <c r="L315" s="43"/>
      <c r="M315" s="210" t="s">
        <v>19</v>
      </c>
      <c r="N315" s="211" t="s">
        <v>40</v>
      </c>
      <c r="O315" s="83"/>
      <c r="P315" s="212">
        <f>O315*H315</f>
        <v>0</v>
      </c>
      <c r="Q315" s="212">
        <v>6.9999999999999994E-05</v>
      </c>
      <c r="R315" s="212">
        <f>Q315*H315</f>
        <v>0.00041824999999999995</v>
      </c>
      <c r="S315" s="212">
        <v>0</v>
      </c>
      <c r="T315" s="213">
        <f>S315*H315</f>
        <v>0</v>
      </c>
      <c r="U315" s="37"/>
      <c r="V315" s="37"/>
      <c r="W315" s="37"/>
      <c r="X315" s="37"/>
      <c r="Y315" s="37"/>
      <c r="Z315" s="37"/>
      <c r="AA315" s="37"/>
      <c r="AB315" s="37"/>
      <c r="AC315" s="37"/>
      <c r="AD315" s="37"/>
      <c r="AE315" s="37"/>
      <c r="AR315" s="214" t="s">
        <v>236</v>
      </c>
      <c r="AT315" s="214" t="s">
        <v>142</v>
      </c>
      <c r="AU315" s="214" t="s">
        <v>79</v>
      </c>
      <c r="AY315" s="16" t="s">
        <v>140</v>
      </c>
      <c r="BE315" s="215">
        <f>IF(N315="základní",J315,0)</f>
        <v>0</v>
      </c>
      <c r="BF315" s="215">
        <f>IF(N315="snížená",J315,0)</f>
        <v>0</v>
      </c>
      <c r="BG315" s="215">
        <f>IF(N315="zákl. přenesená",J315,0)</f>
        <v>0</v>
      </c>
      <c r="BH315" s="215">
        <f>IF(N315="sníž. přenesená",J315,0)</f>
        <v>0</v>
      </c>
      <c r="BI315" s="215">
        <f>IF(N315="nulová",J315,0)</f>
        <v>0</v>
      </c>
      <c r="BJ315" s="16" t="s">
        <v>77</v>
      </c>
      <c r="BK315" s="215">
        <f>ROUND(I315*H315,2)</f>
        <v>0</v>
      </c>
      <c r="BL315" s="16" t="s">
        <v>236</v>
      </c>
      <c r="BM315" s="214" t="s">
        <v>1092</v>
      </c>
    </row>
    <row r="316" s="2" customFormat="1">
      <c r="A316" s="37"/>
      <c r="B316" s="38"/>
      <c r="C316" s="39"/>
      <c r="D316" s="216" t="s">
        <v>149</v>
      </c>
      <c r="E316" s="39"/>
      <c r="F316" s="217" t="s">
        <v>1093</v>
      </c>
      <c r="G316" s="39"/>
      <c r="H316" s="39"/>
      <c r="I316" s="218"/>
      <c r="J316" s="39"/>
      <c r="K316" s="39"/>
      <c r="L316" s="43"/>
      <c r="M316" s="219"/>
      <c r="N316" s="220"/>
      <c r="O316" s="83"/>
      <c r="P316" s="83"/>
      <c r="Q316" s="83"/>
      <c r="R316" s="83"/>
      <c r="S316" s="83"/>
      <c r="T316" s="84"/>
      <c r="U316" s="37"/>
      <c r="V316" s="37"/>
      <c r="W316" s="37"/>
      <c r="X316" s="37"/>
      <c r="Y316" s="37"/>
      <c r="Z316" s="37"/>
      <c r="AA316" s="37"/>
      <c r="AB316" s="37"/>
      <c r="AC316" s="37"/>
      <c r="AD316" s="37"/>
      <c r="AE316" s="37"/>
      <c r="AT316" s="16" t="s">
        <v>149</v>
      </c>
      <c r="AU316" s="16" t="s">
        <v>79</v>
      </c>
    </row>
    <row r="317" s="13" customFormat="1">
      <c r="A317" s="13"/>
      <c r="B317" s="221"/>
      <c r="C317" s="222"/>
      <c r="D317" s="223" t="s">
        <v>151</v>
      </c>
      <c r="E317" s="224" t="s">
        <v>19</v>
      </c>
      <c r="F317" s="225" t="s">
        <v>1089</v>
      </c>
      <c r="G317" s="222"/>
      <c r="H317" s="226">
        <v>5.9749999999999996</v>
      </c>
      <c r="I317" s="227"/>
      <c r="J317" s="222"/>
      <c r="K317" s="222"/>
      <c r="L317" s="228"/>
      <c r="M317" s="229"/>
      <c r="N317" s="230"/>
      <c r="O317" s="230"/>
      <c r="P317" s="230"/>
      <c r="Q317" s="230"/>
      <c r="R317" s="230"/>
      <c r="S317" s="230"/>
      <c r="T317" s="231"/>
      <c r="U317" s="13"/>
      <c r="V317" s="13"/>
      <c r="W317" s="13"/>
      <c r="X317" s="13"/>
      <c r="Y317" s="13"/>
      <c r="Z317" s="13"/>
      <c r="AA317" s="13"/>
      <c r="AB317" s="13"/>
      <c r="AC317" s="13"/>
      <c r="AD317" s="13"/>
      <c r="AE317" s="13"/>
      <c r="AT317" s="232" t="s">
        <v>151</v>
      </c>
      <c r="AU317" s="232" t="s">
        <v>79</v>
      </c>
      <c r="AV317" s="13" t="s">
        <v>79</v>
      </c>
      <c r="AW317" s="13" t="s">
        <v>31</v>
      </c>
      <c r="AX317" s="13" t="s">
        <v>69</v>
      </c>
      <c r="AY317" s="232" t="s">
        <v>140</v>
      </c>
    </row>
    <row r="318" s="2" customFormat="1" ht="24.15" customHeight="1">
      <c r="A318" s="37"/>
      <c r="B318" s="38"/>
      <c r="C318" s="203" t="s">
        <v>618</v>
      </c>
      <c r="D318" s="203" t="s">
        <v>142</v>
      </c>
      <c r="E318" s="204" t="s">
        <v>1094</v>
      </c>
      <c r="F318" s="205" t="s">
        <v>1095</v>
      </c>
      <c r="G318" s="206" t="s">
        <v>155</v>
      </c>
      <c r="H318" s="207">
        <v>5.9749999999999996</v>
      </c>
      <c r="I318" s="208"/>
      <c r="J318" s="209">
        <f>ROUND(I318*H318,2)</f>
        <v>0</v>
      </c>
      <c r="K318" s="205" t="s">
        <v>146</v>
      </c>
      <c r="L318" s="43"/>
      <c r="M318" s="210" t="s">
        <v>19</v>
      </c>
      <c r="N318" s="211" t="s">
        <v>40</v>
      </c>
      <c r="O318" s="83"/>
      <c r="P318" s="212">
        <f>O318*H318</f>
        <v>0</v>
      </c>
      <c r="Q318" s="212">
        <v>0</v>
      </c>
      <c r="R318" s="212">
        <f>Q318*H318</f>
        <v>0</v>
      </c>
      <c r="S318" s="212">
        <v>0</v>
      </c>
      <c r="T318" s="213">
        <f>S318*H318</f>
        <v>0</v>
      </c>
      <c r="U318" s="37"/>
      <c r="V318" s="37"/>
      <c r="W318" s="37"/>
      <c r="X318" s="37"/>
      <c r="Y318" s="37"/>
      <c r="Z318" s="37"/>
      <c r="AA318" s="37"/>
      <c r="AB318" s="37"/>
      <c r="AC318" s="37"/>
      <c r="AD318" s="37"/>
      <c r="AE318" s="37"/>
      <c r="AR318" s="214" t="s">
        <v>236</v>
      </c>
      <c r="AT318" s="214" t="s">
        <v>142</v>
      </c>
      <c r="AU318" s="214" t="s">
        <v>79</v>
      </c>
      <c r="AY318" s="16" t="s">
        <v>140</v>
      </c>
      <c r="BE318" s="215">
        <f>IF(N318="základní",J318,0)</f>
        <v>0</v>
      </c>
      <c r="BF318" s="215">
        <f>IF(N318="snížená",J318,0)</f>
        <v>0</v>
      </c>
      <c r="BG318" s="215">
        <f>IF(N318="zákl. přenesená",J318,0)</f>
        <v>0</v>
      </c>
      <c r="BH318" s="215">
        <f>IF(N318="sníž. přenesená",J318,0)</f>
        <v>0</v>
      </c>
      <c r="BI318" s="215">
        <f>IF(N318="nulová",J318,0)</f>
        <v>0</v>
      </c>
      <c r="BJ318" s="16" t="s">
        <v>77</v>
      </c>
      <c r="BK318" s="215">
        <f>ROUND(I318*H318,2)</f>
        <v>0</v>
      </c>
      <c r="BL318" s="16" t="s">
        <v>236</v>
      </c>
      <c r="BM318" s="214" t="s">
        <v>1096</v>
      </c>
    </row>
    <row r="319" s="2" customFormat="1">
      <c r="A319" s="37"/>
      <c r="B319" s="38"/>
      <c r="C319" s="39"/>
      <c r="D319" s="216" t="s">
        <v>149</v>
      </c>
      <c r="E319" s="39"/>
      <c r="F319" s="217" t="s">
        <v>1097</v>
      </c>
      <c r="G319" s="39"/>
      <c r="H319" s="39"/>
      <c r="I319" s="218"/>
      <c r="J319" s="39"/>
      <c r="K319" s="39"/>
      <c r="L319" s="43"/>
      <c r="M319" s="219"/>
      <c r="N319" s="220"/>
      <c r="O319" s="83"/>
      <c r="P319" s="83"/>
      <c r="Q319" s="83"/>
      <c r="R319" s="83"/>
      <c r="S319" s="83"/>
      <c r="T319" s="84"/>
      <c r="U319" s="37"/>
      <c r="V319" s="37"/>
      <c r="W319" s="37"/>
      <c r="X319" s="37"/>
      <c r="Y319" s="37"/>
      <c r="Z319" s="37"/>
      <c r="AA319" s="37"/>
      <c r="AB319" s="37"/>
      <c r="AC319" s="37"/>
      <c r="AD319" s="37"/>
      <c r="AE319" s="37"/>
      <c r="AT319" s="16" t="s">
        <v>149</v>
      </c>
      <c r="AU319" s="16" t="s">
        <v>79</v>
      </c>
    </row>
    <row r="320" s="13" customFormat="1">
      <c r="A320" s="13"/>
      <c r="B320" s="221"/>
      <c r="C320" s="222"/>
      <c r="D320" s="223" t="s">
        <v>151</v>
      </c>
      <c r="E320" s="224" t="s">
        <v>19</v>
      </c>
      <c r="F320" s="225" t="s">
        <v>1089</v>
      </c>
      <c r="G320" s="222"/>
      <c r="H320" s="226">
        <v>5.9749999999999996</v>
      </c>
      <c r="I320" s="227"/>
      <c r="J320" s="222"/>
      <c r="K320" s="222"/>
      <c r="L320" s="228"/>
      <c r="M320" s="229"/>
      <c r="N320" s="230"/>
      <c r="O320" s="230"/>
      <c r="P320" s="230"/>
      <c r="Q320" s="230"/>
      <c r="R320" s="230"/>
      <c r="S320" s="230"/>
      <c r="T320" s="231"/>
      <c r="U320" s="13"/>
      <c r="V320" s="13"/>
      <c r="W320" s="13"/>
      <c r="X320" s="13"/>
      <c r="Y320" s="13"/>
      <c r="Z320" s="13"/>
      <c r="AA320" s="13"/>
      <c r="AB320" s="13"/>
      <c r="AC320" s="13"/>
      <c r="AD320" s="13"/>
      <c r="AE320" s="13"/>
      <c r="AT320" s="232" t="s">
        <v>151</v>
      </c>
      <c r="AU320" s="232" t="s">
        <v>79</v>
      </c>
      <c r="AV320" s="13" t="s">
        <v>79</v>
      </c>
      <c r="AW320" s="13" t="s">
        <v>31</v>
      </c>
      <c r="AX320" s="13" t="s">
        <v>69</v>
      </c>
      <c r="AY320" s="232" t="s">
        <v>140</v>
      </c>
    </row>
    <row r="321" s="2" customFormat="1" ht="24.15" customHeight="1">
      <c r="A321" s="37"/>
      <c r="B321" s="38"/>
      <c r="C321" s="203" t="s">
        <v>1098</v>
      </c>
      <c r="D321" s="203" t="s">
        <v>142</v>
      </c>
      <c r="E321" s="204" t="s">
        <v>1099</v>
      </c>
      <c r="F321" s="205" t="s">
        <v>1100</v>
      </c>
      <c r="G321" s="206" t="s">
        <v>155</v>
      </c>
      <c r="H321" s="207">
        <v>5.9749999999999996</v>
      </c>
      <c r="I321" s="208"/>
      <c r="J321" s="209">
        <f>ROUND(I321*H321,2)</f>
        <v>0</v>
      </c>
      <c r="K321" s="205" t="s">
        <v>146</v>
      </c>
      <c r="L321" s="43"/>
      <c r="M321" s="210" t="s">
        <v>19</v>
      </c>
      <c r="N321" s="211" t="s">
        <v>40</v>
      </c>
      <c r="O321" s="83"/>
      <c r="P321" s="212">
        <f>O321*H321</f>
        <v>0</v>
      </c>
      <c r="Q321" s="212">
        <v>0.00017000000000000001</v>
      </c>
      <c r="R321" s="212">
        <f>Q321*H321</f>
        <v>0.0010157499999999999</v>
      </c>
      <c r="S321" s="212">
        <v>0</v>
      </c>
      <c r="T321" s="213">
        <f>S321*H321</f>
        <v>0</v>
      </c>
      <c r="U321" s="37"/>
      <c r="V321" s="37"/>
      <c r="W321" s="37"/>
      <c r="X321" s="37"/>
      <c r="Y321" s="37"/>
      <c r="Z321" s="37"/>
      <c r="AA321" s="37"/>
      <c r="AB321" s="37"/>
      <c r="AC321" s="37"/>
      <c r="AD321" s="37"/>
      <c r="AE321" s="37"/>
      <c r="AR321" s="214" t="s">
        <v>236</v>
      </c>
      <c r="AT321" s="214" t="s">
        <v>142</v>
      </c>
      <c r="AU321" s="214" t="s">
        <v>79</v>
      </c>
      <c r="AY321" s="16" t="s">
        <v>140</v>
      </c>
      <c r="BE321" s="215">
        <f>IF(N321="základní",J321,0)</f>
        <v>0</v>
      </c>
      <c r="BF321" s="215">
        <f>IF(N321="snížená",J321,0)</f>
        <v>0</v>
      </c>
      <c r="BG321" s="215">
        <f>IF(N321="zákl. přenesená",J321,0)</f>
        <v>0</v>
      </c>
      <c r="BH321" s="215">
        <f>IF(N321="sníž. přenesená",J321,0)</f>
        <v>0</v>
      </c>
      <c r="BI321" s="215">
        <f>IF(N321="nulová",J321,0)</f>
        <v>0</v>
      </c>
      <c r="BJ321" s="16" t="s">
        <v>77</v>
      </c>
      <c r="BK321" s="215">
        <f>ROUND(I321*H321,2)</f>
        <v>0</v>
      </c>
      <c r="BL321" s="16" t="s">
        <v>236</v>
      </c>
      <c r="BM321" s="214" t="s">
        <v>1101</v>
      </c>
    </row>
    <row r="322" s="2" customFormat="1">
      <c r="A322" s="37"/>
      <c r="B322" s="38"/>
      <c r="C322" s="39"/>
      <c r="D322" s="216" t="s">
        <v>149</v>
      </c>
      <c r="E322" s="39"/>
      <c r="F322" s="217" t="s">
        <v>1102</v>
      </c>
      <c r="G322" s="39"/>
      <c r="H322" s="39"/>
      <c r="I322" s="218"/>
      <c r="J322" s="39"/>
      <c r="K322" s="39"/>
      <c r="L322" s="43"/>
      <c r="M322" s="219"/>
      <c r="N322" s="220"/>
      <c r="O322" s="83"/>
      <c r="P322" s="83"/>
      <c r="Q322" s="83"/>
      <c r="R322" s="83"/>
      <c r="S322" s="83"/>
      <c r="T322" s="84"/>
      <c r="U322" s="37"/>
      <c r="V322" s="37"/>
      <c r="W322" s="37"/>
      <c r="X322" s="37"/>
      <c r="Y322" s="37"/>
      <c r="Z322" s="37"/>
      <c r="AA322" s="37"/>
      <c r="AB322" s="37"/>
      <c r="AC322" s="37"/>
      <c r="AD322" s="37"/>
      <c r="AE322" s="37"/>
      <c r="AT322" s="16" t="s">
        <v>149</v>
      </c>
      <c r="AU322" s="16" t="s">
        <v>79</v>
      </c>
    </row>
    <row r="323" s="13" customFormat="1">
      <c r="A323" s="13"/>
      <c r="B323" s="221"/>
      <c r="C323" s="222"/>
      <c r="D323" s="223" t="s">
        <v>151</v>
      </c>
      <c r="E323" s="224" t="s">
        <v>19</v>
      </c>
      <c r="F323" s="225" t="s">
        <v>1089</v>
      </c>
      <c r="G323" s="222"/>
      <c r="H323" s="226">
        <v>5.9749999999999996</v>
      </c>
      <c r="I323" s="227"/>
      <c r="J323" s="222"/>
      <c r="K323" s="222"/>
      <c r="L323" s="228"/>
      <c r="M323" s="229"/>
      <c r="N323" s="230"/>
      <c r="O323" s="230"/>
      <c r="P323" s="230"/>
      <c r="Q323" s="230"/>
      <c r="R323" s="230"/>
      <c r="S323" s="230"/>
      <c r="T323" s="231"/>
      <c r="U323" s="13"/>
      <c r="V323" s="13"/>
      <c r="W323" s="13"/>
      <c r="X323" s="13"/>
      <c r="Y323" s="13"/>
      <c r="Z323" s="13"/>
      <c r="AA323" s="13"/>
      <c r="AB323" s="13"/>
      <c r="AC323" s="13"/>
      <c r="AD323" s="13"/>
      <c r="AE323" s="13"/>
      <c r="AT323" s="232" t="s">
        <v>151</v>
      </c>
      <c r="AU323" s="232" t="s">
        <v>79</v>
      </c>
      <c r="AV323" s="13" t="s">
        <v>79</v>
      </c>
      <c r="AW323" s="13" t="s">
        <v>31</v>
      </c>
      <c r="AX323" s="13" t="s">
        <v>69</v>
      </c>
      <c r="AY323" s="232" t="s">
        <v>140</v>
      </c>
    </row>
    <row r="324" s="2" customFormat="1" ht="24.15" customHeight="1">
      <c r="A324" s="37"/>
      <c r="B324" s="38"/>
      <c r="C324" s="203" t="s">
        <v>1103</v>
      </c>
      <c r="D324" s="203" t="s">
        <v>142</v>
      </c>
      <c r="E324" s="204" t="s">
        <v>1104</v>
      </c>
      <c r="F324" s="205" t="s">
        <v>1105</v>
      </c>
      <c r="G324" s="206" t="s">
        <v>155</v>
      </c>
      <c r="H324" s="207">
        <v>5.9749999999999996</v>
      </c>
      <c r="I324" s="208"/>
      <c r="J324" s="209">
        <f>ROUND(I324*H324,2)</f>
        <v>0</v>
      </c>
      <c r="K324" s="205" t="s">
        <v>146</v>
      </c>
      <c r="L324" s="43"/>
      <c r="M324" s="210" t="s">
        <v>19</v>
      </c>
      <c r="N324" s="211" t="s">
        <v>40</v>
      </c>
      <c r="O324" s="83"/>
      <c r="P324" s="212">
        <f>O324*H324</f>
        <v>0</v>
      </c>
      <c r="Q324" s="212">
        <v>0.00012</v>
      </c>
      <c r="R324" s="212">
        <f>Q324*H324</f>
        <v>0.00071699999999999997</v>
      </c>
      <c r="S324" s="212">
        <v>0</v>
      </c>
      <c r="T324" s="213">
        <f>S324*H324</f>
        <v>0</v>
      </c>
      <c r="U324" s="37"/>
      <c r="V324" s="37"/>
      <c r="W324" s="37"/>
      <c r="X324" s="37"/>
      <c r="Y324" s="37"/>
      <c r="Z324" s="37"/>
      <c r="AA324" s="37"/>
      <c r="AB324" s="37"/>
      <c r="AC324" s="37"/>
      <c r="AD324" s="37"/>
      <c r="AE324" s="37"/>
      <c r="AR324" s="214" t="s">
        <v>236</v>
      </c>
      <c r="AT324" s="214" t="s">
        <v>142</v>
      </c>
      <c r="AU324" s="214" t="s">
        <v>79</v>
      </c>
      <c r="AY324" s="16" t="s">
        <v>140</v>
      </c>
      <c r="BE324" s="215">
        <f>IF(N324="základní",J324,0)</f>
        <v>0</v>
      </c>
      <c r="BF324" s="215">
        <f>IF(N324="snížená",J324,0)</f>
        <v>0</v>
      </c>
      <c r="BG324" s="215">
        <f>IF(N324="zákl. přenesená",J324,0)</f>
        <v>0</v>
      </c>
      <c r="BH324" s="215">
        <f>IF(N324="sníž. přenesená",J324,0)</f>
        <v>0</v>
      </c>
      <c r="BI324" s="215">
        <f>IF(N324="nulová",J324,0)</f>
        <v>0</v>
      </c>
      <c r="BJ324" s="16" t="s">
        <v>77</v>
      </c>
      <c r="BK324" s="215">
        <f>ROUND(I324*H324,2)</f>
        <v>0</v>
      </c>
      <c r="BL324" s="16" t="s">
        <v>236</v>
      </c>
      <c r="BM324" s="214" t="s">
        <v>1106</v>
      </c>
    </row>
    <row r="325" s="2" customFormat="1">
      <c r="A325" s="37"/>
      <c r="B325" s="38"/>
      <c r="C325" s="39"/>
      <c r="D325" s="216" t="s">
        <v>149</v>
      </c>
      <c r="E325" s="39"/>
      <c r="F325" s="217" t="s">
        <v>1107</v>
      </c>
      <c r="G325" s="39"/>
      <c r="H325" s="39"/>
      <c r="I325" s="218"/>
      <c r="J325" s="39"/>
      <c r="K325" s="39"/>
      <c r="L325" s="43"/>
      <c r="M325" s="219"/>
      <c r="N325" s="220"/>
      <c r="O325" s="83"/>
      <c r="P325" s="83"/>
      <c r="Q325" s="83"/>
      <c r="R325" s="83"/>
      <c r="S325" s="83"/>
      <c r="T325" s="84"/>
      <c r="U325" s="37"/>
      <c r="V325" s="37"/>
      <c r="W325" s="37"/>
      <c r="X325" s="37"/>
      <c r="Y325" s="37"/>
      <c r="Z325" s="37"/>
      <c r="AA325" s="37"/>
      <c r="AB325" s="37"/>
      <c r="AC325" s="37"/>
      <c r="AD325" s="37"/>
      <c r="AE325" s="37"/>
      <c r="AT325" s="16" t="s">
        <v>149</v>
      </c>
      <c r="AU325" s="16" t="s">
        <v>79</v>
      </c>
    </row>
    <row r="326" s="13" customFormat="1">
      <c r="A326" s="13"/>
      <c r="B326" s="221"/>
      <c r="C326" s="222"/>
      <c r="D326" s="223" t="s">
        <v>151</v>
      </c>
      <c r="E326" s="224" t="s">
        <v>19</v>
      </c>
      <c r="F326" s="225" t="s">
        <v>1089</v>
      </c>
      <c r="G326" s="222"/>
      <c r="H326" s="226">
        <v>5.9749999999999996</v>
      </c>
      <c r="I326" s="227"/>
      <c r="J326" s="222"/>
      <c r="K326" s="222"/>
      <c r="L326" s="228"/>
      <c r="M326" s="229"/>
      <c r="N326" s="230"/>
      <c r="O326" s="230"/>
      <c r="P326" s="230"/>
      <c r="Q326" s="230"/>
      <c r="R326" s="230"/>
      <c r="S326" s="230"/>
      <c r="T326" s="231"/>
      <c r="U326" s="13"/>
      <c r="V326" s="13"/>
      <c r="W326" s="13"/>
      <c r="X326" s="13"/>
      <c r="Y326" s="13"/>
      <c r="Z326" s="13"/>
      <c r="AA326" s="13"/>
      <c r="AB326" s="13"/>
      <c r="AC326" s="13"/>
      <c r="AD326" s="13"/>
      <c r="AE326" s="13"/>
      <c r="AT326" s="232" t="s">
        <v>151</v>
      </c>
      <c r="AU326" s="232" t="s">
        <v>79</v>
      </c>
      <c r="AV326" s="13" t="s">
        <v>79</v>
      </c>
      <c r="AW326" s="13" t="s">
        <v>31</v>
      </c>
      <c r="AX326" s="13" t="s">
        <v>69</v>
      </c>
      <c r="AY326" s="232" t="s">
        <v>140</v>
      </c>
    </row>
    <row r="327" s="2" customFormat="1" ht="24.15" customHeight="1">
      <c r="A327" s="37"/>
      <c r="B327" s="38"/>
      <c r="C327" s="203" t="s">
        <v>1108</v>
      </c>
      <c r="D327" s="203" t="s">
        <v>142</v>
      </c>
      <c r="E327" s="204" t="s">
        <v>1109</v>
      </c>
      <c r="F327" s="205" t="s">
        <v>1110</v>
      </c>
      <c r="G327" s="206" t="s">
        <v>155</v>
      </c>
      <c r="H327" s="207">
        <v>5.9749999999999996</v>
      </c>
      <c r="I327" s="208"/>
      <c r="J327" s="209">
        <f>ROUND(I327*H327,2)</f>
        <v>0</v>
      </c>
      <c r="K327" s="205" t="s">
        <v>146</v>
      </c>
      <c r="L327" s="43"/>
      <c r="M327" s="210" t="s">
        <v>19</v>
      </c>
      <c r="N327" s="211" t="s">
        <v>40</v>
      </c>
      <c r="O327" s="83"/>
      <c r="P327" s="212">
        <f>O327*H327</f>
        <v>0</v>
      </c>
      <c r="Q327" s="212">
        <v>0.00012</v>
      </c>
      <c r="R327" s="212">
        <f>Q327*H327</f>
        <v>0.00071699999999999997</v>
      </c>
      <c r="S327" s="212">
        <v>0</v>
      </c>
      <c r="T327" s="213">
        <f>S327*H327</f>
        <v>0</v>
      </c>
      <c r="U327" s="37"/>
      <c r="V327" s="37"/>
      <c r="W327" s="37"/>
      <c r="X327" s="37"/>
      <c r="Y327" s="37"/>
      <c r="Z327" s="37"/>
      <c r="AA327" s="37"/>
      <c r="AB327" s="37"/>
      <c r="AC327" s="37"/>
      <c r="AD327" s="37"/>
      <c r="AE327" s="37"/>
      <c r="AR327" s="214" t="s">
        <v>236</v>
      </c>
      <c r="AT327" s="214" t="s">
        <v>142</v>
      </c>
      <c r="AU327" s="214" t="s">
        <v>79</v>
      </c>
      <c r="AY327" s="16" t="s">
        <v>140</v>
      </c>
      <c r="BE327" s="215">
        <f>IF(N327="základní",J327,0)</f>
        <v>0</v>
      </c>
      <c r="BF327" s="215">
        <f>IF(N327="snížená",J327,0)</f>
        <v>0</v>
      </c>
      <c r="BG327" s="215">
        <f>IF(N327="zákl. přenesená",J327,0)</f>
        <v>0</v>
      </c>
      <c r="BH327" s="215">
        <f>IF(N327="sníž. přenesená",J327,0)</f>
        <v>0</v>
      </c>
      <c r="BI327" s="215">
        <f>IF(N327="nulová",J327,0)</f>
        <v>0</v>
      </c>
      <c r="BJ327" s="16" t="s">
        <v>77</v>
      </c>
      <c r="BK327" s="215">
        <f>ROUND(I327*H327,2)</f>
        <v>0</v>
      </c>
      <c r="BL327" s="16" t="s">
        <v>236</v>
      </c>
      <c r="BM327" s="214" t="s">
        <v>1111</v>
      </c>
    </row>
    <row r="328" s="2" customFormat="1">
      <c r="A328" s="37"/>
      <c r="B328" s="38"/>
      <c r="C328" s="39"/>
      <c r="D328" s="216" t="s">
        <v>149</v>
      </c>
      <c r="E328" s="39"/>
      <c r="F328" s="217" t="s">
        <v>1112</v>
      </c>
      <c r="G328" s="39"/>
      <c r="H328" s="39"/>
      <c r="I328" s="218"/>
      <c r="J328" s="39"/>
      <c r="K328" s="39"/>
      <c r="L328" s="43"/>
      <c r="M328" s="219"/>
      <c r="N328" s="220"/>
      <c r="O328" s="83"/>
      <c r="P328" s="83"/>
      <c r="Q328" s="83"/>
      <c r="R328" s="83"/>
      <c r="S328" s="83"/>
      <c r="T328" s="84"/>
      <c r="U328" s="37"/>
      <c r="V328" s="37"/>
      <c r="W328" s="37"/>
      <c r="X328" s="37"/>
      <c r="Y328" s="37"/>
      <c r="Z328" s="37"/>
      <c r="AA328" s="37"/>
      <c r="AB328" s="37"/>
      <c r="AC328" s="37"/>
      <c r="AD328" s="37"/>
      <c r="AE328" s="37"/>
      <c r="AT328" s="16" t="s">
        <v>149</v>
      </c>
      <c r="AU328" s="16" t="s">
        <v>79</v>
      </c>
    </row>
    <row r="329" s="13" customFormat="1">
      <c r="A329" s="13"/>
      <c r="B329" s="221"/>
      <c r="C329" s="222"/>
      <c r="D329" s="223" t="s">
        <v>151</v>
      </c>
      <c r="E329" s="224" t="s">
        <v>19</v>
      </c>
      <c r="F329" s="225" t="s">
        <v>1089</v>
      </c>
      <c r="G329" s="222"/>
      <c r="H329" s="226">
        <v>5.9749999999999996</v>
      </c>
      <c r="I329" s="227"/>
      <c r="J329" s="222"/>
      <c r="K329" s="222"/>
      <c r="L329" s="228"/>
      <c r="M329" s="229"/>
      <c r="N329" s="230"/>
      <c r="O329" s="230"/>
      <c r="P329" s="230"/>
      <c r="Q329" s="230"/>
      <c r="R329" s="230"/>
      <c r="S329" s="230"/>
      <c r="T329" s="231"/>
      <c r="U329" s="13"/>
      <c r="V329" s="13"/>
      <c r="W329" s="13"/>
      <c r="X329" s="13"/>
      <c r="Y329" s="13"/>
      <c r="Z329" s="13"/>
      <c r="AA329" s="13"/>
      <c r="AB329" s="13"/>
      <c r="AC329" s="13"/>
      <c r="AD329" s="13"/>
      <c r="AE329" s="13"/>
      <c r="AT329" s="232" t="s">
        <v>151</v>
      </c>
      <c r="AU329" s="232" t="s">
        <v>79</v>
      </c>
      <c r="AV329" s="13" t="s">
        <v>79</v>
      </c>
      <c r="AW329" s="13" t="s">
        <v>31</v>
      </c>
      <c r="AX329" s="13" t="s">
        <v>69</v>
      </c>
      <c r="AY329" s="232" t="s">
        <v>140</v>
      </c>
    </row>
    <row r="330" s="12" customFormat="1" ht="22.8" customHeight="1">
      <c r="A330" s="12"/>
      <c r="B330" s="187"/>
      <c r="C330" s="188"/>
      <c r="D330" s="189" t="s">
        <v>68</v>
      </c>
      <c r="E330" s="201" t="s">
        <v>1113</v>
      </c>
      <c r="F330" s="201" t="s">
        <v>1114</v>
      </c>
      <c r="G330" s="188"/>
      <c r="H330" s="188"/>
      <c r="I330" s="191"/>
      <c r="J330" s="202">
        <f>BK330</f>
        <v>0</v>
      </c>
      <c r="K330" s="188"/>
      <c r="L330" s="193"/>
      <c r="M330" s="194"/>
      <c r="N330" s="195"/>
      <c r="O330" s="195"/>
      <c r="P330" s="196">
        <f>SUM(P331:P339)</f>
        <v>0</v>
      </c>
      <c r="Q330" s="195"/>
      <c r="R330" s="196">
        <f>SUM(R331:R339)</f>
        <v>0.045311839999999999</v>
      </c>
      <c r="S330" s="195"/>
      <c r="T330" s="197">
        <f>SUM(T331:T339)</f>
        <v>0</v>
      </c>
      <c r="U330" s="12"/>
      <c r="V330" s="12"/>
      <c r="W330" s="12"/>
      <c r="X330" s="12"/>
      <c r="Y330" s="12"/>
      <c r="Z330" s="12"/>
      <c r="AA330" s="12"/>
      <c r="AB330" s="12"/>
      <c r="AC330" s="12"/>
      <c r="AD330" s="12"/>
      <c r="AE330" s="12"/>
      <c r="AR330" s="198" t="s">
        <v>79</v>
      </c>
      <c r="AT330" s="199" t="s">
        <v>68</v>
      </c>
      <c r="AU330" s="199" t="s">
        <v>77</v>
      </c>
      <c r="AY330" s="198" t="s">
        <v>140</v>
      </c>
      <c r="BK330" s="200">
        <f>SUM(BK331:BK339)</f>
        <v>0</v>
      </c>
    </row>
    <row r="331" s="2" customFormat="1" ht="24.15" customHeight="1">
      <c r="A331" s="37"/>
      <c r="B331" s="38"/>
      <c r="C331" s="203" t="s">
        <v>1115</v>
      </c>
      <c r="D331" s="203" t="s">
        <v>142</v>
      </c>
      <c r="E331" s="204" t="s">
        <v>1116</v>
      </c>
      <c r="F331" s="205" t="s">
        <v>1117</v>
      </c>
      <c r="G331" s="206" t="s">
        <v>155</v>
      </c>
      <c r="H331" s="207">
        <v>98.504000000000005</v>
      </c>
      <c r="I331" s="208"/>
      <c r="J331" s="209">
        <f>ROUND(I331*H331,2)</f>
        <v>0</v>
      </c>
      <c r="K331" s="205" t="s">
        <v>146</v>
      </c>
      <c r="L331" s="43"/>
      <c r="M331" s="210" t="s">
        <v>19</v>
      </c>
      <c r="N331" s="211" t="s">
        <v>40</v>
      </c>
      <c r="O331" s="83"/>
      <c r="P331" s="212">
        <f>O331*H331</f>
        <v>0</v>
      </c>
      <c r="Q331" s="212">
        <v>0</v>
      </c>
      <c r="R331" s="212">
        <f>Q331*H331</f>
        <v>0</v>
      </c>
      <c r="S331" s="212">
        <v>0</v>
      </c>
      <c r="T331" s="213">
        <f>S331*H331</f>
        <v>0</v>
      </c>
      <c r="U331" s="37"/>
      <c r="V331" s="37"/>
      <c r="W331" s="37"/>
      <c r="X331" s="37"/>
      <c r="Y331" s="37"/>
      <c r="Z331" s="37"/>
      <c r="AA331" s="37"/>
      <c r="AB331" s="37"/>
      <c r="AC331" s="37"/>
      <c r="AD331" s="37"/>
      <c r="AE331" s="37"/>
      <c r="AR331" s="214" t="s">
        <v>236</v>
      </c>
      <c r="AT331" s="214" t="s">
        <v>142</v>
      </c>
      <c r="AU331" s="214" t="s">
        <v>79</v>
      </c>
      <c r="AY331" s="16" t="s">
        <v>140</v>
      </c>
      <c r="BE331" s="215">
        <f>IF(N331="základní",J331,0)</f>
        <v>0</v>
      </c>
      <c r="BF331" s="215">
        <f>IF(N331="snížená",J331,0)</f>
        <v>0</v>
      </c>
      <c r="BG331" s="215">
        <f>IF(N331="zákl. přenesená",J331,0)</f>
        <v>0</v>
      </c>
      <c r="BH331" s="215">
        <f>IF(N331="sníž. přenesená",J331,0)</f>
        <v>0</v>
      </c>
      <c r="BI331" s="215">
        <f>IF(N331="nulová",J331,0)</f>
        <v>0</v>
      </c>
      <c r="BJ331" s="16" t="s">
        <v>77</v>
      </c>
      <c r="BK331" s="215">
        <f>ROUND(I331*H331,2)</f>
        <v>0</v>
      </c>
      <c r="BL331" s="16" t="s">
        <v>236</v>
      </c>
      <c r="BM331" s="214" t="s">
        <v>1118</v>
      </c>
    </row>
    <row r="332" s="2" customFormat="1">
      <c r="A332" s="37"/>
      <c r="B332" s="38"/>
      <c r="C332" s="39"/>
      <c r="D332" s="216" t="s">
        <v>149</v>
      </c>
      <c r="E332" s="39"/>
      <c r="F332" s="217" t="s">
        <v>1119</v>
      </c>
      <c r="G332" s="39"/>
      <c r="H332" s="39"/>
      <c r="I332" s="218"/>
      <c r="J332" s="39"/>
      <c r="K332" s="39"/>
      <c r="L332" s="43"/>
      <c r="M332" s="219"/>
      <c r="N332" s="220"/>
      <c r="O332" s="83"/>
      <c r="P332" s="83"/>
      <c r="Q332" s="83"/>
      <c r="R332" s="83"/>
      <c r="S332" s="83"/>
      <c r="T332" s="84"/>
      <c r="U332" s="37"/>
      <c r="V332" s="37"/>
      <c r="W332" s="37"/>
      <c r="X332" s="37"/>
      <c r="Y332" s="37"/>
      <c r="Z332" s="37"/>
      <c r="AA332" s="37"/>
      <c r="AB332" s="37"/>
      <c r="AC332" s="37"/>
      <c r="AD332" s="37"/>
      <c r="AE332" s="37"/>
      <c r="AT332" s="16" t="s">
        <v>149</v>
      </c>
      <c r="AU332" s="16" t="s">
        <v>79</v>
      </c>
    </row>
    <row r="333" s="13" customFormat="1">
      <c r="A333" s="13"/>
      <c r="B333" s="221"/>
      <c r="C333" s="222"/>
      <c r="D333" s="223" t="s">
        <v>151</v>
      </c>
      <c r="E333" s="224" t="s">
        <v>19</v>
      </c>
      <c r="F333" s="225" t="s">
        <v>1120</v>
      </c>
      <c r="G333" s="222"/>
      <c r="H333" s="226">
        <v>98.504000000000005</v>
      </c>
      <c r="I333" s="227"/>
      <c r="J333" s="222"/>
      <c r="K333" s="222"/>
      <c r="L333" s="228"/>
      <c r="M333" s="229"/>
      <c r="N333" s="230"/>
      <c r="O333" s="230"/>
      <c r="P333" s="230"/>
      <c r="Q333" s="230"/>
      <c r="R333" s="230"/>
      <c r="S333" s="230"/>
      <c r="T333" s="231"/>
      <c r="U333" s="13"/>
      <c r="V333" s="13"/>
      <c r="W333" s="13"/>
      <c r="X333" s="13"/>
      <c r="Y333" s="13"/>
      <c r="Z333" s="13"/>
      <c r="AA333" s="13"/>
      <c r="AB333" s="13"/>
      <c r="AC333" s="13"/>
      <c r="AD333" s="13"/>
      <c r="AE333" s="13"/>
      <c r="AT333" s="232" t="s">
        <v>151</v>
      </c>
      <c r="AU333" s="232" t="s">
        <v>79</v>
      </c>
      <c r="AV333" s="13" t="s">
        <v>79</v>
      </c>
      <c r="AW333" s="13" t="s">
        <v>31</v>
      </c>
      <c r="AX333" s="13" t="s">
        <v>69</v>
      </c>
      <c r="AY333" s="232" t="s">
        <v>140</v>
      </c>
    </row>
    <row r="334" s="2" customFormat="1" ht="33" customHeight="1">
      <c r="A334" s="37"/>
      <c r="B334" s="38"/>
      <c r="C334" s="203" t="s">
        <v>1121</v>
      </c>
      <c r="D334" s="203" t="s">
        <v>142</v>
      </c>
      <c r="E334" s="204" t="s">
        <v>1122</v>
      </c>
      <c r="F334" s="205" t="s">
        <v>1123</v>
      </c>
      <c r="G334" s="206" t="s">
        <v>155</v>
      </c>
      <c r="H334" s="207">
        <v>98.504000000000005</v>
      </c>
      <c r="I334" s="208"/>
      <c r="J334" s="209">
        <f>ROUND(I334*H334,2)</f>
        <v>0</v>
      </c>
      <c r="K334" s="205" t="s">
        <v>146</v>
      </c>
      <c r="L334" s="43"/>
      <c r="M334" s="210" t="s">
        <v>19</v>
      </c>
      <c r="N334" s="211" t="s">
        <v>40</v>
      </c>
      <c r="O334" s="83"/>
      <c r="P334" s="212">
        <f>O334*H334</f>
        <v>0</v>
      </c>
      <c r="Q334" s="212">
        <v>0.00020000000000000001</v>
      </c>
      <c r="R334" s="212">
        <f>Q334*H334</f>
        <v>0.019700800000000001</v>
      </c>
      <c r="S334" s="212">
        <v>0</v>
      </c>
      <c r="T334" s="213">
        <f>S334*H334</f>
        <v>0</v>
      </c>
      <c r="U334" s="37"/>
      <c r="V334" s="37"/>
      <c r="W334" s="37"/>
      <c r="X334" s="37"/>
      <c r="Y334" s="37"/>
      <c r="Z334" s="37"/>
      <c r="AA334" s="37"/>
      <c r="AB334" s="37"/>
      <c r="AC334" s="37"/>
      <c r="AD334" s="37"/>
      <c r="AE334" s="37"/>
      <c r="AR334" s="214" t="s">
        <v>236</v>
      </c>
      <c r="AT334" s="214" t="s">
        <v>142</v>
      </c>
      <c r="AU334" s="214" t="s">
        <v>79</v>
      </c>
      <c r="AY334" s="16" t="s">
        <v>140</v>
      </c>
      <c r="BE334" s="215">
        <f>IF(N334="základní",J334,0)</f>
        <v>0</v>
      </c>
      <c r="BF334" s="215">
        <f>IF(N334="snížená",J334,0)</f>
        <v>0</v>
      </c>
      <c r="BG334" s="215">
        <f>IF(N334="zákl. přenesená",J334,0)</f>
        <v>0</v>
      </c>
      <c r="BH334" s="215">
        <f>IF(N334="sníž. přenesená",J334,0)</f>
        <v>0</v>
      </c>
      <c r="BI334" s="215">
        <f>IF(N334="nulová",J334,0)</f>
        <v>0</v>
      </c>
      <c r="BJ334" s="16" t="s">
        <v>77</v>
      </c>
      <c r="BK334" s="215">
        <f>ROUND(I334*H334,2)</f>
        <v>0</v>
      </c>
      <c r="BL334" s="16" t="s">
        <v>236</v>
      </c>
      <c r="BM334" s="214" t="s">
        <v>1124</v>
      </c>
    </row>
    <row r="335" s="2" customFormat="1">
      <c r="A335" s="37"/>
      <c r="B335" s="38"/>
      <c r="C335" s="39"/>
      <c r="D335" s="216" t="s">
        <v>149</v>
      </c>
      <c r="E335" s="39"/>
      <c r="F335" s="217" t="s">
        <v>1125</v>
      </c>
      <c r="G335" s="39"/>
      <c r="H335" s="39"/>
      <c r="I335" s="218"/>
      <c r="J335" s="39"/>
      <c r="K335" s="39"/>
      <c r="L335" s="43"/>
      <c r="M335" s="219"/>
      <c r="N335" s="220"/>
      <c r="O335" s="83"/>
      <c r="P335" s="83"/>
      <c r="Q335" s="83"/>
      <c r="R335" s="83"/>
      <c r="S335" s="83"/>
      <c r="T335" s="84"/>
      <c r="U335" s="37"/>
      <c r="V335" s="37"/>
      <c r="W335" s="37"/>
      <c r="X335" s="37"/>
      <c r="Y335" s="37"/>
      <c r="Z335" s="37"/>
      <c r="AA335" s="37"/>
      <c r="AB335" s="37"/>
      <c r="AC335" s="37"/>
      <c r="AD335" s="37"/>
      <c r="AE335" s="37"/>
      <c r="AT335" s="16" t="s">
        <v>149</v>
      </c>
      <c r="AU335" s="16" t="s">
        <v>79</v>
      </c>
    </row>
    <row r="336" s="2" customFormat="1" ht="37.8" customHeight="1">
      <c r="A336" s="37"/>
      <c r="B336" s="38"/>
      <c r="C336" s="203" t="s">
        <v>1126</v>
      </c>
      <c r="D336" s="203" t="s">
        <v>142</v>
      </c>
      <c r="E336" s="204" t="s">
        <v>1127</v>
      </c>
      <c r="F336" s="205" t="s">
        <v>1128</v>
      </c>
      <c r="G336" s="206" t="s">
        <v>155</v>
      </c>
      <c r="H336" s="207">
        <v>98.504000000000005</v>
      </c>
      <c r="I336" s="208"/>
      <c r="J336" s="209">
        <f>ROUND(I336*H336,2)</f>
        <v>0</v>
      </c>
      <c r="K336" s="205" t="s">
        <v>146</v>
      </c>
      <c r="L336" s="43"/>
      <c r="M336" s="210" t="s">
        <v>19</v>
      </c>
      <c r="N336" s="211" t="s">
        <v>40</v>
      </c>
      <c r="O336" s="83"/>
      <c r="P336" s="212">
        <f>O336*H336</f>
        <v>0</v>
      </c>
      <c r="Q336" s="212">
        <v>0.00025999999999999998</v>
      </c>
      <c r="R336" s="212">
        <f>Q336*H336</f>
        <v>0.025611039999999998</v>
      </c>
      <c r="S336" s="212">
        <v>0</v>
      </c>
      <c r="T336" s="213">
        <f>S336*H336</f>
        <v>0</v>
      </c>
      <c r="U336" s="37"/>
      <c r="V336" s="37"/>
      <c r="W336" s="37"/>
      <c r="X336" s="37"/>
      <c r="Y336" s="37"/>
      <c r="Z336" s="37"/>
      <c r="AA336" s="37"/>
      <c r="AB336" s="37"/>
      <c r="AC336" s="37"/>
      <c r="AD336" s="37"/>
      <c r="AE336" s="37"/>
      <c r="AR336" s="214" t="s">
        <v>236</v>
      </c>
      <c r="AT336" s="214" t="s">
        <v>142</v>
      </c>
      <c r="AU336" s="214" t="s">
        <v>79</v>
      </c>
      <c r="AY336" s="16" t="s">
        <v>140</v>
      </c>
      <c r="BE336" s="215">
        <f>IF(N336="základní",J336,0)</f>
        <v>0</v>
      </c>
      <c r="BF336" s="215">
        <f>IF(N336="snížená",J336,0)</f>
        <v>0</v>
      </c>
      <c r="BG336" s="215">
        <f>IF(N336="zákl. přenesená",J336,0)</f>
        <v>0</v>
      </c>
      <c r="BH336" s="215">
        <f>IF(N336="sníž. přenesená",J336,0)</f>
        <v>0</v>
      </c>
      <c r="BI336" s="215">
        <f>IF(N336="nulová",J336,0)</f>
        <v>0</v>
      </c>
      <c r="BJ336" s="16" t="s">
        <v>77</v>
      </c>
      <c r="BK336" s="215">
        <f>ROUND(I336*H336,2)</f>
        <v>0</v>
      </c>
      <c r="BL336" s="16" t="s">
        <v>236</v>
      </c>
      <c r="BM336" s="214" t="s">
        <v>1129</v>
      </c>
    </row>
    <row r="337" s="2" customFormat="1">
      <c r="A337" s="37"/>
      <c r="B337" s="38"/>
      <c r="C337" s="39"/>
      <c r="D337" s="216" t="s">
        <v>149</v>
      </c>
      <c r="E337" s="39"/>
      <c r="F337" s="217" t="s">
        <v>1130</v>
      </c>
      <c r="G337" s="39"/>
      <c r="H337" s="39"/>
      <c r="I337" s="218"/>
      <c r="J337" s="39"/>
      <c r="K337" s="39"/>
      <c r="L337" s="43"/>
      <c r="M337" s="219"/>
      <c r="N337" s="220"/>
      <c r="O337" s="83"/>
      <c r="P337" s="83"/>
      <c r="Q337" s="83"/>
      <c r="R337" s="83"/>
      <c r="S337" s="83"/>
      <c r="T337" s="84"/>
      <c r="U337" s="37"/>
      <c r="V337" s="37"/>
      <c r="W337" s="37"/>
      <c r="X337" s="37"/>
      <c r="Y337" s="37"/>
      <c r="Z337" s="37"/>
      <c r="AA337" s="37"/>
      <c r="AB337" s="37"/>
      <c r="AC337" s="37"/>
      <c r="AD337" s="37"/>
      <c r="AE337" s="37"/>
      <c r="AT337" s="16" t="s">
        <v>149</v>
      </c>
      <c r="AU337" s="16" t="s">
        <v>79</v>
      </c>
    </row>
    <row r="338" s="13" customFormat="1">
      <c r="A338" s="13"/>
      <c r="B338" s="221"/>
      <c r="C338" s="222"/>
      <c r="D338" s="223" t="s">
        <v>151</v>
      </c>
      <c r="E338" s="224" t="s">
        <v>19</v>
      </c>
      <c r="F338" s="225" t="s">
        <v>1131</v>
      </c>
      <c r="G338" s="222"/>
      <c r="H338" s="226">
        <v>16.789999999999999</v>
      </c>
      <c r="I338" s="227"/>
      <c r="J338" s="222"/>
      <c r="K338" s="222"/>
      <c r="L338" s="228"/>
      <c r="M338" s="229"/>
      <c r="N338" s="230"/>
      <c r="O338" s="230"/>
      <c r="P338" s="230"/>
      <c r="Q338" s="230"/>
      <c r="R338" s="230"/>
      <c r="S338" s="230"/>
      <c r="T338" s="231"/>
      <c r="U338" s="13"/>
      <c r="V338" s="13"/>
      <c r="W338" s="13"/>
      <c r="X338" s="13"/>
      <c r="Y338" s="13"/>
      <c r="Z338" s="13"/>
      <c r="AA338" s="13"/>
      <c r="AB338" s="13"/>
      <c r="AC338" s="13"/>
      <c r="AD338" s="13"/>
      <c r="AE338" s="13"/>
      <c r="AT338" s="232" t="s">
        <v>151</v>
      </c>
      <c r="AU338" s="232" t="s">
        <v>79</v>
      </c>
      <c r="AV338" s="13" t="s">
        <v>79</v>
      </c>
      <c r="AW338" s="13" t="s">
        <v>31</v>
      </c>
      <c r="AX338" s="13" t="s">
        <v>69</v>
      </c>
      <c r="AY338" s="232" t="s">
        <v>140</v>
      </c>
    </row>
    <row r="339" s="13" customFormat="1">
      <c r="A339" s="13"/>
      <c r="B339" s="221"/>
      <c r="C339" s="222"/>
      <c r="D339" s="223" t="s">
        <v>151</v>
      </c>
      <c r="E339" s="224" t="s">
        <v>19</v>
      </c>
      <c r="F339" s="225" t="s">
        <v>1132</v>
      </c>
      <c r="G339" s="222"/>
      <c r="H339" s="226">
        <v>81.713999999999999</v>
      </c>
      <c r="I339" s="227"/>
      <c r="J339" s="222"/>
      <c r="K339" s="222"/>
      <c r="L339" s="228"/>
      <c r="M339" s="251"/>
      <c r="N339" s="252"/>
      <c r="O339" s="252"/>
      <c r="P339" s="252"/>
      <c r="Q339" s="252"/>
      <c r="R339" s="252"/>
      <c r="S339" s="252"/>
      <c r="T339" s="253"/>
      <c r="U339" s="13"/>
      <c r="V339" s="13"/>
      <c r="W339" s="13"/>
      <c r="X339" s="13"/>
      <c r="Y339" s="13"/>
      <c r="Z339" s="13"/>
      <c r="AA339" s="13"/>
      <c r="AB339" s="13"/>
      <c r="AC339" s="13"/>
      <c r="AD339" s="13"/>
      <c r="AE339" s="13"/>
      <c r="AT339" s="232" t="s">
        <v>151</v>
      </c>
      <c r="AU339" s="232" t="s">
        <v>79</v>
      </c>
      <c r="AV339" s="13" t="s">
        <v>79</v>
      </c>
      <c r="AW339" s="13" t="s">
        <v>31</v>
      </c>
      <c r="AX339" s="13" t="s">
        <v>69</v>
      </c>
      <c r="AY339" s="232" t="s">
        <v>140</v>
      </c>
    </row>
    <row r="340" s="2" customFormat="1" ht="6.96" customHeight="1">
      <c r="A340" s="37"/>
      <c r="B340" s="58"/>
      <c r="C340" s="59"/>
      <c r="D340" s="59"/>
      <c r="E340" s="59"/>
      <c r="F340" s="59"/>
      <c r="G340" s="59"/>
      <c r="H340" s="59"/>
      <c r="I340" s="59"/>
      <c r="J340" s="59"/>
      <c r="K340" s="59"/>
      <c r="L340" s="43"/>
      <c r="M340" s="37"/>
      <c r="O340" s="37"/>
      <c r="P340" s="37"/>
      <c r="Q340" s="37"/>
      <c r="R340" s="37"/>
      <c r="S340" s="37"/>
      <c r="T340" s="37"/>
      <c r="U340" s="37"/>
      <c r="V340" s="37"/>
      <c r="W340" s="37"/>
      <c r="X340" s="37"/>
      <c r="Y340" s="37"/>
      <c r="Z340" s="37"/>
      <c r="AA340" s="37"/>
      <c r="AB340" s="37"/>
      <c r="AC340" s="37"/>
      <c r="AD340" s="37"/>
      <c r="AE340" s="37"/>
    </row>
  </sheetData>
  <sheetProtection sheet="1" autoFilter="0" formatColumns="0" formatRows="0" objects="1" scenarios="1" spinCount="100000" saltValue="mTbfw1SBO6znpSzway7R5Mgos/KvsPlua3zXmIcpHOG0jpuxr/mGV+FJNf/HIApvTY3268syJneJVPPsOvc8pA==" hashValue="UbaTJFkilYDEmnWICzyhsZOJn/Bgazsx7w5UOV22aPDzEDblW+Tgya33mPrQ2/nTLW+BMWqstPpQ9CCfDXlt3w==" algorithmName="SHA-512" password="CC35"/>
  <autoFilter ref="C92:K339"/>
  <mergeCells count="9">
    <mergeCell ref="E7:H7"/>
    <mergeCell ref="E9:H9"/>
    <mergeCell ref="E18:H18"/>
    <mergeCell ref="E27:H27"/>
    <mergeCell ref="E48:H48"/>
    <mergeCell ref="E50:H50"/>
    <mergeCell ref="E83:H83"/>
    <mergeCell ref="E85:H85"/>
    <mergeCell ref="L2:V2"/>
  </mergeCells>
  <hyperlinks>
    <hyperlink ref="F97" r:id="rId1" display="https://podminky.urs.cz/item/CS_URS_2021_02/317168022"/>
    <hyperlink ref="F100" r:id="rId2" display="https://podminky.urs.cz/item/CS_URS_2021_02/317168026"/>
    <hyperlink ref="F103" r:id="rId3" display="https://podminky.urs.cz/item/CS_URS_2021_02/319201321"/>
    <hyperlink ref="F106" r:id="rId4" display="https://podminky.urs.cz/item/CS_URS_2021_02/342244221"/>
    <hyperlink ref="F109" r:id="rId5" display="https://podminky.urs.cz/item/CS_URS_2021_02/342291121"/>
    <hyperlink ref="F113" r:id="rId6" display="https://podminky.urs.cz/item/CS_URS_2021_02/611321145"/>
    <hyperlink ref="F116" r:id="rId7" display="https://podminky.urs.cz/item/CS_URS_2021_02/612131101"/>
    <hyperlink ref="F120" r:id="rId8" display="https://podminky.urs.cz/item/CS_URS_2021_02/612321121"/>
    <hyperlink ref="F124" r:id="rId9" display="https://podminky.urs.cz/item/CS_URS_2021_02/612321131"/>
    <hyperlink ref="F129" r:id="rId10" display="https://podminky.urs.cz/item/CS_URS_2021_02/642942611"/>
    <hyperlink ref="F136" r:id="rId11" display="https://podminky.urs.cz/item/CS_URS_2021_02/949101112"/>
    <hyperlink ref="F140" r:id="rId12" display="https://podminky.urs.cz/item/CS_URS_2021_02/952901111"/>
    <hyperlink ref="F143" r:id="rId13" display="https://podminky.urs.cz/item/CS_URS_2021_02/953943114"/>
    <hyperlink ref="F148" r:id="rId14" display="https://podminky.urs.cz/item/CS_URS_2021_02/962031132"/>
    <hyperlink ref="F151" r:id="rId15" display="https://podminky.urs.cz/item/CS_URS_2021_02/962031133"/>
    <hyperlink ref="F154" r:id="rId16" display="https://podminky.urs.cz/item/CS_URS_2021_02/965081213"/>
    <hyperlink ref="F157" r:id="rId17" display="https://podminky.urs.cz/item/CS_URS_2021_02/968072455"/>
    <hyperlink ref="F160" r:id="rId18" display="https://podminky.urs.cz/item/CS_URS_2021_02/978059541"/>
    <hyperlink ref="F163" r:id="rId19" display="https://podminky.urs.cz/item/CS_URS_2021_02/725110814"/>
    <hyperlink ref="F166" r:id="rId20" display="https://podminky.urs.cz/item/CS_URS_2021_02/725122817"/>
    <hyperlink ref="F169" r:id="rId21" display="https://podminky.urs.cz/item/CS_URS_2021_02/725210821"/>
    <hyperlink ref="F172" r:id="rId22" display="https://podminky.urs.cz/item/CS_URS_2021_02/725240812"/>
    <hyperlink ref="F175" r:id="rId23" display="https://podminky.urs.cz/item/CS_URS_2021_02/725810811"/>
    <hyperlink ref="F178" r:id="rId24" display="https://podminky.urs.cz/item/CS_URS_2021_02/725820801"/>
    <hyperlink ref="F181" r:id="rId25" display="https://podminky.urs.cz/item/CS_URS_2021_02/725840850"/>
    <hyperlink ref="F184" r:id="rId26" display="https://podminky.urs.cz/item/CS_URS_2021_02/725860811"/>
    <hyperlink ref="F188" r:id="rId27" display="https://podminky.urs.cz/item/CS_URS_2021_02/997006002"/>
    <hyperlink ref="F190" r:id="rId28" display="https://podminky.urs.cz/item/CS_URS_2021_02/997013213"/>
    <hyperlink ref="F192" r:id="rId29" display="https://podminky.urs.cz/item/CS_URS_2021_02/997013501"/>
    <hyperlink ref="F194" r:id="rId30" display="https://podminky.urs.cz/item/CS_URS_2021_02/997013509"/>
    <hyperlink ref="F198" r:id="rId31" display="https://podminky.urs.cz/item/CS_URS_2021_02/997013863"/>
    <hyperlink ref="F200" r:id="rId32" display="https://podminky.urs.cz/item/CS_URS_2021_02/997013867"/>
    <hyperlink ref="F202" r:id="rId33" display="https://podminky.urs.cz/item/CS_URS_2021_02/997013871"/>
    <hyperlink ref="F206" r:id="rId34" display="https://podminky.urs.cz/item/CS_URS_2021_02/998018002"/>
    <hyperlink ref="F214" r:id="rId35" display="https://podminky.urs.cz/item/CS_URS_2021_02/998763201"/>
    <hyperlink ref="F217" r:id="rId36" display="https://podminky.urs.cz/item/CS_URS_2021_02/766660001"/>
    <hyperlink ref="F223" r:id="rId37" display="https://podminky.urs.cz/item/CS_URS_2021_02/766695213"/>
    <hyperlink ref="F229" r:id="rId38" display="https://podminky.urs.cz/item/CS_URS_2021_02/998766202"/>
    <hyperlink ref="F232" r:id="rId39" display="https://podminky.urs.cz/item/CS_URS_2021_02/771111011"/>
    <hyperlink ref="F235" r:id="rId40" display="https://podminky.urs.cz/item/CS_URS_2021_02/771121011"/>
    <hyperlink ref="F238" r:id="rId41" display="https://podminky.urs.cz/item/CS_URS_2021_02/771151012"/>
    <hyperlink ref="F241" r:id="rId42" display="https://podminky.urs.cz/item/CS_URS_2021_02/771574312"/>
    <hyperlink ref="F246" r:id="rId43" display="https://podminky.urs.cz/item/CS_URS_2021_02/771577121"/>
    <hyperlink ref="F249" r:id="rId44" display="https://podminky.urs.cz/item/CS_URS_2021_02/771577124"/>
    <hyperlink ref="F252" r:id="rId45" display="https://podminky.urs.cz/item/CS_URS_2021_02/771591112"/>
    <hyperlink ref="F255" r:id="rId46" display="https://podminky.urs.cz/item/CS_URS_2021_02/771592011"/>
    <hyperlink ref="F258" r:id="rId47" display="https://podminky.urs.cz/item/CS_URS_2021_02/998771202"/>
    <hyperlink ref="F261" r:id="rId48" display="https://podminky.urs.cz/item/CS_URS_2021_02/781111011"/>
    <hyperlink ref="F264" r:id="rId49" display="https://podminky.urs.cz/item/CS_URS_2021_02/781121011"/>
    <hyperlink ref="F267" r:id="rId50" display="https://podminky.urs.cz/item/CS_URS_2021_02/781131112"/>
    <hyperlink ref="F270" r:id="rId51" display="https://podminky.urs.cz/item/CS_URS_2021_02/781151031"/>
    <hyperlink ref="F273" r:id="rId52" display="https://podminky.urs.cz/item/CS_URS_2021_02/781474112"/>
    <hyperlink ref="F284" r:id="rId53" display="https://podminky.urs.cz/item/CS_URS_2021_02/781491021"/>
    <hyperlink ref="F289" r:id="rId54" display="https://podminky.urs.cz/item/CS_URS_2021_02/781494111"/>
    <hyperlink ref="F298" r:id="rId55" display="https://podminky.urs.cz/item/CS_URS_2021_02/781494511"/>
    <hyperlink ref="F307" r:id="rId56" display="https://podminky.urs.cz/item/CS_URS_2021_02/781495211"/>
    <hyperlink ref="F310" r:id="rId57" display="https://podminky.urs.cz/item/CS_URS_2021_02/998781202"/>
    <hyperlink ref="F313" r:id="rId58" display="https://podminky.urs.cz/item/CS_URS_2021_02/783301303"/>
    <hyperlink ref="F316" r:id="rId59" display="https://podminky.urs.cz/item/CS_URS_2021_02/783301313"/>
    <hyperlink ref="F319" r:id="rId60" display="https://podminky.urs.cz/item/CS_URS_2021_02/783301401"/>
    <hyperlink ref="F322" r:id="rId61" display="https://podminky.urs.cz/item/CS_URS_2021_02/783314201"/>
    <hyperlink ref="F325" r:id="rId62" display="https://podminky.urs.cz/item/CS_URS_2021_02/783315101"/>
    <hyperlink ref="F328" r:id="rId63" display="https://podminky.urs.cz/item/CS_URS_2021_02/783317101"/>
    <hyperlink ref="F332" r:id="rId64" display="https://podminky.urs.cz/item/CS_URS_2021_02/784111001"/>
    <hyperlink ref="F335" r:id="rId65" display="https://podminky.urs.cz/item/CS_URS_2021_02/784181101"/>
    <hyperlink ref="F337" r:id="rId66" display="https://podminky.urs.cz/item/CS_URS_2021_02/784211101"/>
  </hyperlinks>
  <pageMargins left="0.39375" right="0.39375" top="0.39375" bottom="0.39375" header="0" footer="0"/>
  <pageSetup paperSize="9" orientation="portrait" blackAndWhite="1" fitToHeight="100"/>
  <headerFooter>
    <oddFooter>&amp;CStrana &amp;P z &amp;N</oddFooter>
  </headerFooter>
  <drawing r:id="rId6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88</v>
      </c>
    </row>
    <row r="3" s="1" customFormat="1" ht="6.96" customHeight="1">
      <c r="B3" s="127"/>
      <c r="C3" s="128"/>
      <c r="D3" s="128"/>
      <c r="E3" s="128"/>
      <c r="F3" s="128"/>
      <c r="G3" s="128"/>
      <c r="H3" s="128"/>
      <c r="I3" s="128"/>
      <c r="J3" s="128"/>
      <c r="K3" s="128"/>
      <c r="L3" s="19"/>
      <c r="AT3" s="16" t="s">
        <v>79</v>
      </c>
    </row>
    <row r="4" s="1" customFormat="1" ht="24.96" customHeight="1">
      <c r="B4" s="19"/>
      <c r="D4" s="129" t="s">
        <v>101</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Stavební úpravy Zahradního domu Teplice</v>
      </c>
      <c r="F7" s="131"/>
      <c r="G7" s="131"/>
      <c r="H7" s="131"/>
      <c r="L7" s="19"/>
    </row>
    <row r="8" s="2" customFormat="1" ht="12" customHeight="1">
      <c r="A8" s="37"/>
      <c r="B8" s="43"/>
      <c r="C8" s="37"/>
      <c r="D8" s="131" t="s">
        <v>102</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1133</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22. 10. 2021</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ROUND(J84,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ROUND((SUM(BE84:BE218)),  2)</f>
        <v>0</v>
      </c>
      <c r="G33" s="37"/>
      <c r="H33" s="37"/>
      <c r="I33" s="147">
        <v>0.20999999999999999</v>
      </c>
      <c r="J33" s="146">
        <f>ROUND(((SUM(BE84:BE218))*I33),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ROUND((SUM(BF84:BF218)),  2)</f>
        <v>0</v>
      </c>
      <c r="G34" s="37"/>
      <c r="H34" s="37"/>
      <c r="I34" s="147">
        <v>0.14999999999999999</v>
      </c>
      <c r="J34" s="146">
        <f>ROUND(((SUM(BF84:BF218))*I34),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ROUND((SUM(BG84:BG218)),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ROUND((SUM(BH84:BH218)),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ROUND((SUM(BI84:BI218)),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104</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Stavební úpravy Zahradního domu Teplice</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102</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SO104 - Zdravotně technické instalace</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22. 10. 2021</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105</v>
      </c>
      <c r="D57" s="161"/>
      <c r="E57" s="161"/>
      <c r="F57" s="161"/>
      <c r="G57" s="161"/>
      <c r="H57" s="161"/>
      <c r="I57" s="161"/>
      <c r="J57" s="162" t="s">
        <v>106</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J84</f>
        <v>0</v>
      </c>
      <c r="K59" s="39"/>
      <c r="L59" s="133"/>
      <c r="S59" s="37"/>
      <c r="T59" s="37"/>
      <c r="U59" s="37"/>
      <c r="V59" s="37"/>
      <c r="W59" s="37"/>
      <c r="X59" s="37"/>
      <c r="Y59" s="37"/>
      <c r="Z59" s="37"/>
      <c r="AA59" s="37"/>
      <c r="AB59" s="37"/>
      <c r="AC59" s="37"/>
      <c r="AD59" s="37"/>
      <c r="AE59" s="37"/>
      <c r="AU59" s="16" t="s">
        <v>107</v>
      </c>
    </row>
    <row r="60" s="9" customFormat="1" ht="24.96" customHeight="1">
      <c r="A60" s="9"/>
      <c r="B60" s="164"/>
      <c r="C60" s="165"/>
      <c r="D60" s="166" t="s">
        <v>117</v>
      </c>
      <c r="E60" s="167"/>
      <c r="F60" s="167"/>
      <c r="G60" s="167"/>
      <c r="H60" s="167"/>
      <c r="I60" s="167"/>
      <c r="J60" s="168">
        <f>J85</f>
        <v>0</v>
      </c>
      <c r="K60" s="165"/>
      <c r="L60" s="169"/>
      <c r="S60" s="9"/>
      <c r="T60" s="9"/>
      <c r="U60" s="9"/>
      <c r="V60" s="9"/>
      <c r="W60" s="9"/>
      <c r="X60" s="9"/>
      <c r="Y60" s="9"/>
      <c r="Z60" s="9"/>
      <c r="AA60" s="9"/>
      <c r="AB60" s="9"/>
      <c r="AC60" s="9"/>
      <c r="AD60" s="9"/>
      <c r="AE60" s="9"/>
    </row>
    <row r="61" s="10" customFormat="1" ht="19.92" customHeight="1">
      <c r="A61" s="10"/>
      <c r="B61" s="170"/>
      <c r="C61" s="171"/>
      <c r="D61" s="172" t="s">
        <v>1134</v>
      </c>
      <c r="E61" s="173"/>
      <c r="F61" s="173"/>
      <c r="G61" s="173"/>
      <c r="H61" s="173"/>
      <c r="I61" s="173"/>
      <c r="J61" s="174">
        <f>J86</f>
        <v>0</v>
      </c>
      <c r="K61" s="171"/>
      <c r="L61" s="175"/>
      <c r="S61" s="10"/>
      <c r="T61" s="10"/>
      <c r="U61" s="10"/>
      <c r="V61" s="10"/>
      <c r="W61" s="10"/>
      <c r="X61" s="10"/>
      <c r="Y61" s="10"/>
      <c r="Z61" s="10"/>
      <c r="AA61" s="10"/>
      <c r="AB61" s="10"/>
      <c r="AC61" s="10"/>
      <c r="AD61" s="10"/>
      <c r="AE61" s="10"/>
    </row>
    <row r="62" s="10" customFormat="1" ht="19.92" customHeight="1">
      <c r="A62" s="10"/>
      <c r="B62" s="170"/>
      <c r="C62" s="171"/>
      <c r="D62" s="172" t="s">
        <v>1135</v>
      </c>
      <c r="E62" s="173"/>
      <c r="F62" s="173"/>
      <c r="G62" s="173"/>
      <c r="H62" s="173"/>
      <c r="I62" s="173"/>
      <c r="J62" s="174">
        <f>J118</f>
        <v>0</v>
      </c>
      <c r="K62" s="171"/>
      <c r="L62" s="175"/>
      <c r="S62" s="10"/>
      <c r="T62" s="10"/>
      <c r="U62" s="10"/>
      <c r="V62" s="10"/>
      <c r="W62" s="10"/>
      <c r="X62" s="10"/>
      <c r="Y62" s="10"/>
      <c r="Z62" s="10"/>
      <c r="AA62" s="10"/>
      <c r="AB62" s="10"/>
      <c r="AC62" s="10"/>
      <c r="AD62" s="10"/>
      <c r="AE62" s="10"/>
    </row>
    <row r="63" s="10" customFormat="1" ht="19.92" customHeight="1">
      <c r="A63" s="10"/>
      <c r="B63" s="170"/>
      <c r="C63" s="171"/>
      <c r="D63" s="172" t="s">
        <v>1136</v>
      </c>
      <c r="E63" s="173"/>
      <c r="F63" s="173"/>
      <c r="G63" s="173"/>
      <c r="H63" s="173"/>
      <c r="I63" s="173"/>
      <c r="J63" s="174">
        <f>J151</f>
        <v>0</v>
      </c>
      <c r="K63" s="171"/>
      <c r="L63" s="175"/>
      <c r="S63" s="10"/>
      <c r="T63" s="10"/>
      <c r="U63" s="10"/>
      <c r="V63" s="10"/>
      <c r="W63" s="10"/>
      <c r="X63" s="10"/>
      <c r="Y63" s="10"/>
      <c r="Z63" s="10"/>
      <c r="AA63" s="10"/>
      <c r="AB63" s="10"/>
      <c r="AC63" s="10"/>
      <c r="AD63" s="10"/>
      <c r="AE63" s="10"/>
    </row>
    <row r="64" s="10" customFormat="1" ht="19.92" customHeight="1">
      <c r="A64" s="10"/>
      <c r="B64" s="170"/>
      <c r="C64" s="171"/>
      <c r="D64" s="172" t="s">
        <v>1137</v>
      </c>
      <c r="E64" s="173"/>
      <c r="F64" s="173"/>
      <c r="G64" s="173"/>
      <c r="H64" s="173"/>
      <c r="I64" s="173"/>
      <c r="J64" s="174">
        <f>J212</f>
        <v>0</v>
      </c>
      <c r="K64" s="171"/>
      <c r="L64" s="175"/>
      <c r="S64" s="10"/>
      <c r="T64" s="10"/>
      <c r="U64" s="10"/>
      <c r="V64" s="10"/>
      <c r="W64" s="10"/>
      <c r="X64" s="10"/>
      <c r="Y64" s="10"/>
      <c r="Z64" s="10"/>
      <c r="AA64" s="10"/>
      <c r="AB64" s="10"/>
      <c r="AC64" s="10"/>
      <c r="AD64" s="10"/>
      <c r="AE64" s="10"/>
    </row>
    <row r="65" s="2" customFormat="1" ht="21.84" customHeight="1">
      <c r="A65" s="37"/>
      <c r="B65" s="38"/>
      <c r="C65" s="39"/>
      <c r="D65" s="39"/>
      <c r="E65" s="39"/>
      <c r="F65" s="39"/>
      <c r="G65" s="39"/>
      <c r="H65" s="39"/>
      <c r="I65" s="39"/>
      <c r="J65" s="39"/>
      <c r="K65" s="39"/>
      <c r="L65" s="133"/>
      <c r="S65" s="37"/>
      <c r="T65" s="37"/>
      <c r="U65" s="37"/>
      <c r="V65" s="37"/>
      <c r="W65" s="37"/>
      <c r="X65" s="37"/>
      <c r="Y65" s="37"/>
      <c r="Z65" s="37"/>
      <c r="AA65" s="37"/>
      <c r="AB65" s="37"/>
      <c r="AC65" s="37"/>
      <c r="AD65" s="37"/>
      <c r="AE65" s="37"/>
    </row>
    <row r="66" s="2" customFormat="1" ht="6.96" customHeight="1">
      <c r="A66" s="37"/>
      <c r="B66" s="58"/>
      <c r="C66" s="59"/>
      <c r="D66" s="59"/>
      <c r="E66" s="59"/>
      <c r="F66" s="59"/>
      <c r="G66" s="59"/>
      <c r="H66" s="59"/>
      <c r="I66" s="59"/>
      <c r="J66" s="59"/>
      <c r="K66" s="59"/>
      <c r="L66" s="133"/>
      <c r="S66" s="37"/>
      <c r="T66" s="37"/>
      <c r="U66" s="37"/>
      <c r="V66" s="37"/>
      <c r="W66" s="37"/>
      <c r="X66" s="37"/>
      <c r="Y66" s="37"/>
      <c r="Z66" s="37"/>
      <c r="AA66" s="37"/>
      <c r="AB66" s="37"/>
      <c r="AC66" s="37"/>
      <c r="AD66" s="37"/>
      <c r="AE66" s="37"/>
    </row>
    <row r="70" s="2" customFormat="1" ht="6.96" customHeight="1">
      <c r="A70" s="37"/>
      <c r="B70" s="60"/>
      <c r="C70" s="61"/>
      <c r="D70" s="61"/>
      <c r="E70" s="61"/>
      <c r="F70" s="61"/>
      <c r="G70" s="61"/>
      <c r="H70" s="61"/>
      <c r="I70" s="61"/>
      <c r="J70" s="61"/>
      <c r="K70" s="61"/>
      <c r="L70" s="133"/>
      <c r="S70" s="37"/>
      <c r="T70" s="37"/>
      <c r="U70" s="37"/>
      <c r="V70" s="37"/>
      <c r="W70" s="37"/>
      <c r="X70" s="37"/>
      <c r="Y70" s="37"/>
      <c r="Z70" s="37"/>
      <c r="AA70" s="37"/>
      <c r="AB70" s="37"/>
      <c r="AC70" s="37"/>
      <c r="AD70" s="37"/>
      <c r="AE70" s="37"/>
    </row>
    <row r="71" s="2" customFormat="1" ht="24.96" customHeight="1">
      <c r="A71" s="37"/>
      <c r="B71" s="38"/>
      <c r="C71" s="22" t="s">
        <v>125</v>
      </c>
      <c r="D71" s="39"/>
      <c r="E71" s="39"/>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16</v>
      </c>
      <c r="D73" s="39"/>
      <c r="E73" s="39"/>
      <c r="F73" s="39"/>
      <c r="G73" s="39"/>
      <c r="H73" s="39"/>
      <c r="I73" s="39"/>
      <c r="J73" s="39"/>
      <c r="K73" s="39"/>
      <c r="L73" s="133"/>
      <c r="S73" s="37"/>
      <c r="T73" s="37"/>
      <c r="U73" s="37"/>
      <c r="V73" s="37"/>
      <c r="W73" s="37"/>
      <c r="X73" s="37"/>
      <c r="Y73" s="37"/>
      <c r="Z73" s="37"/>
      <c r="AA73" s="37"/>
      <c r="AB73" s="37"/>
      <c r="AC73" s="37"/>
      <c r="AD73" s="37"/>
      <c r="AE73" s="37"/>
    </row>
    <row r="74" s="2" customFormat="1" ht="16.5" customHeight="1">
      <c r="A74" s="37"/>
      <c r="B74" s="38"/>
      <c r="C74" s="39"/>
      <c r="D74" s="39"/>
      <c r="E74" s="159" t="str">
        <f>E7</f>
        <v>Stavební úpravy Zahradního domu Teplice</v>
      </c>
      <c r="F74" s="31"/>
      <c r="G74" s="31"/>
      <c r="H74" s="31"/>
      <c r="I74" s="39"/>
      <c r="J74" s="39"/>
      <c r="K74" s="39"/>
      <c r="L74" s="133"/>
      <c r="S74" s="37"/>
      <c r="T74" s="37"/>
      <c r="U74" s="37"/>
      <c r="V74" s="37"/>
      <c r="W74" s="37"/>
      <c r="X74" s="37"/>
      <c r="Y74" s="37"/>
      <c r="Z74" s="37"/>
      <c r="AA74" s="37"/>
      <c r="AB74" s="37"/>
      <c r="AC74" s="37"/>
      <c r="AD74" s="37"/>
      <c r="AE74" s="37"/>
    </row>
    <row r="75" s="2" customFormat="1" ht="12" customHeight="1">
      <c r="A75" s="37"/>
      <c r="B75" s="38"/>
      <c r="C75" s="31" t="s">
        <v>102</v>
      </c>
      <c r="D75" s="39"/>
      <c r="E75" s="39"/>
      <c r="F75" s="39"/>
      <c r="G75" s="39"/>
      <c r="H75" s="39"/>
      <c r="I75" s="39"/>
      <c r="J75" s="39"/>
      <c r="K75" s="39"/>
      <c r="L75" s="133"/>
      <c r="S75" s="37"/>
      <c r="T75" s="37"/>
      <c r="U75" s="37"/>
      <c r="V75" s="37"/>
      <c r="W75" s="37"/>
      <c r="X75" s="37"/>
      <c r="Y75" s="37"/>
      <c r="Z75" s="37"/>
      <c r="AA75" s="37"/>
      <c r="AB75" s="37"/>
      <c r="AC75" s="37"/>
      <c r="AD75" s="37"/>
      <c r="AE75" s="37"/>
    </row>
    <row r="76" s="2" customFormat="1" ht="16.5" customHeight="1">
      <c r="A76" s="37"/>
      <c r="B76" s="38"/>
      <c r="C76" s="39"/>
      <c r="D76" s="39"/>
      <c r="E76" s="68" t="str">
        <f>E9</f>
        <v>SO104 - Zdravotně technické instalace</v>
      </c>
      <c r="F76" s="39"/>
      <c r="G76" s="39"/>
      <c r="H76" s="39"/>
      <c r="I76" s="39"/>
      <c r="J76" s="39"/>
      <c r="K76" s="39"/>
      <c r="L76" s="133"/>
      <c r="S76" s="37"/>
      <c r="T76" s="37"/>
      <c r="U76" s="37"/>
      <c r="V76" s="37"/>
      <c r="W76" s="37"/>
      <c r="X76" s="37"/>
      <c r="Y76" s="37"/>
      <c r="Z76" s="37"/>
      <c r="AA76" s="37"/>
      <c r="AB76" s="37"/>
      <c r="AC76" s="37"/>
      <c r="AD76" s="37"/>
      <c r="AE76" s="37"/>
    </row>
    <row r="77" s="2" customFormat="1" ht="6.96"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2" customFormat="1" ht="12" customHeight="1">
      <c r="A78" s="37"/>
      <c r="B78" s="38"/>
      <c r="C78" s="31" t="s">
        <v>21</v>
      </c>
      <c r="D78" s="39"/>
      <c r="E78" s="39"/>
      <c r="F78" s="26" t="str">
        <f>F12</f>
        <v xml:space="preserve"> </v>
      </c>
      <c r="G78" s="39"/>
      <c r="H78" s="39"/>
      <c r="I78" s="31" t="s">
        <v>23</v>
      </c>
      <c r="J78" s="71" t="str">
        <f>IF(J12="","",J12)</f>
        <v>22. 10. 2021</v>
      </c>
      <c r="K78" s="39"/>
      <c r="L78" s="133"/>
      <c r="S78" s="37"/>
      <c r="T78" s="37"/>
      <c r="U78" s="37"/>
      <c r="V78" s="37"/>
      <c r="W78" s="37"/>
      <c r="X78" s="37"/>
      <c r="Y78" s="37"/>
      <c r="Z78" s="37"/>
      <c r="AA78" s="37"/>
      <c r="AB78" s="37"/>
      <c r="AC78" s="37"/>
      <c r="AD78" s="37"/>
      <c r="AE78" s="37"/>
    </row>
    <row r="79" s="2" customFormat="1" ht="6.96" customHeight="1">
      <c r="A79" s="37"/>
      <c r="B79" s="38"/>
      <c r="C79" s="39"/>
      <c r="D79" s="39"/>
      <c r="E79" s="39"/>
      <c r="F79" s="39"/>
      <c r="G79" s="39"/>
      <c r="H79" s="39"/>
      <c r="I79" s="39"/>
      <c r="J79" s="39"/>
      <c r="K79" s="39"/>
      <c r="L79" s="133"/>
      <c r="S79" s="37"/>
      <c r="T79" s="37"/>
      <c r="U79" s="37"/>
      <c r="V79" s="37"/>
      <c r="W79" s="37"/>
      <c r="X79" s="37"/>
      <c r="Y79" s="37"/>
      <c r="Z79" s="37"/>
      <c r="AA79" s="37"/>
      <c r="AB79" s="37"/>
      <c r="AC79" s="37"/>
      <c r="AD79" s="37"/>
      <c r="AE79" s="37"/>
    </row>
    <row r="80" s="2" customFormat="1" ht="15.15" customHeight="1">
      <c r="A80" s="37"/>
      <c r="B80" s="38"/>
      <c r="C80" s="31" t="s">
        <v>25</v>
      </c>
      <c r="D80" s="39"/>
      <c r="E80" s="39"/>
      <c r="F80" s="26" t="str">
        <f>E15</f>
        <v xml:space="preserve"> </v>
      </c>
      <c r="G80" s="39"/>
      <c r="H80" s="39"/>
      <c r="I80" s="31" t="s">
        <v>30</v>
      </c>
      <c r="J80" s="35" t="str">
        <f>E21</f>
        <v xml:space="preserve"> </v>
      </c>
      <c r="K80" s="39"/>
      <c r="L80" s="133"/>
      <c r="S80" s="37"/>
      <c r="T80" s="37"/>
      <c r="U80" s="37"/>
      <c r="V80" s="37"/>
      <c r="W80" s="37"/>
      <c r="X80" s="37"/>
      <c r="Y80" s="37"/>
      <c r="Z80" s="37"/>
      <c r="AA80" s="37"/>
      <c r="AB80" s="37"/>
      <c r="AC80" s="37"/>
      <c r="AD80" s="37"/>
      <c r="AE80" s="37"/>
    </row>
    <row r="81" s="2" customFormat="1" ht="15.15" customHeight="1">
      <c r="A81" s="37"/>
      <c r="B81" s="38"/>
      <c r="C81" s="31" t="s">
        <v>28</v>
      </c>
      <c r="D81" s="39"/>
      <c r="E81" s="39"/>
      <c r="F81" s="26" t="str">
        <f>IF(E18="","",E18)</f>
        <v>Vyplň údaj</v>
      </c>
      <c r="G81" s="39"/>
      <c r="H81" s="39"/>
      <c r="I81" s="31" t="s">
        <v>32</v>
      </c>
      <c r="J81" s="35" t="str">
        <f>E24</f>
        <v xml:space="preserve"> </v>
      </c>
      <c r="K81" s="39"/>
      <c r="L81" s="133"/>
      <c r="S81" s="37"/>
      <c r="T81" s="37"/>
      <c r="U81" s="37"/>
      <c r="V81" s="37"/>
      <c r="W81" s="37"/>
      <c r="X81" s="37"/>
      <c r="Y81" s="37"/>
      <c r="Z81" s="37"/>
      <c r="AA81" s="37"/>
      <c r="AB81" s="37"/>
      <c r="AC81" s="37"/>
      <c r="AD81" s="37"/>
      <c r="AE81" s="37"/>
    </row>
    <row r="82" s="2" customFormat="1" ht="10.32" customHeight="1">
      <c r="A82" s="37"/>
      <c r="B82" s="38"/>
      <c r="C82" s="39"/>
      <c r="D82" s="39"/>
      <c r="E82" s="39"/>
      <c r="F82" s="39"/>
      <c r="G82" s="39"/>
      <c r="H82" s="39"/>
      <c r="I82" s="39"/>
      <c r="J82" s="39"/>
      <c r="K82" s="39"/>
      <c r="L82" s="133"/>
      <c r="S82" s="37"/>
      <c r="T82" s="37"/>
      <c r="U82" s="37"/>
      <c r="V82" s="37"/>
      <c r="W82" s="37"/>
      <c r="X82" s="37"/>
      <c r="Y82" s="37"/>
      <c r="Z82" s="37"/>
      <c r="AA82" s="37"/>
      <c r="AB82" s="37"/>
      <c r="AC82" s="37"/>
      <c r="AD82" s="37"/>
      <c r="AE82" s="37"/>
    </row>
    <row r="83" s="11" customFormat="1" ht="29.28" customHeight="1">
      <c r="A83" s="176"/>
      <c r="B83" s="177"/>
      <c r="C83" s="178" t="s">
        <v>126</v>
      </c>
      <c r="D83" s="179" t="s">
        <v>54</v>
      </c>
      <c r="E83" s="179" t="s">
        <v>50</v>
      </c>
      <c r="F83" s="179" t="s">
        <v>51</v>
      </c>
      <c r="G83" s="179" t="s">
        <v>127</v>
      </c>
      <c r="H83" s="179" t="s">
        <v>128</v>
      </c>
      <c r="I83" s="179" t="s">
        <v>129</v>
      </c>
      <c r="J83" s="179" t="s">
        <v>106</v>
      </c>
      <c r="K83" s="180" t="s">
        <v>130</v>
      </c>
      <c r="L83" s="181"/>
      <c r="M83" s="91" t="s">
        <v>19</v>
      </c>
      <c r="N83" s="92" t="s">
        <v>39</v>
      </c>
      <c r="O83" s="92" t="s">
        <v>131</v>
      </c>
      <c r="P83" s="92" t="s">
        <v>132</v>
      </c>
      <c r="Q83" s="92" t="s">
        <v>133</v>
      </c>
      <c r="R83" s="92" t="s">
        <v>134</v>
      </c>
      <c r="S83" s="92" t="s">
        <v>135</v>
      </c>
      <c r="T83" s="93" t="s">
        <v>136</v>
      </c>
      <c r="U83" s="176"/>
      <c r="V83" s="176"/>
      <c r="W83" s="176"/>
      <c r="X83" s="176"/>
      <c r="Y83" s="176"/>
      <c r="Z83" s="176"/>
      <c r="AA83" s="176"/>
      <c r="AB83" s="176"/>
      <c r="AC83" s="176"/>
      <c r="AD83" s="176"/>
      <c r="AE83" s="176"/>
    </row>
    <row r="84" s="2" customFormat="1" ht="22.8" customHeight="1">
      <c r="A84" s="37"/>
      <c r="B84" s="38"/>
      <c r="C84" s="98" t="s">
        <v>137</v>
      </c>
      <c r="D84" s="39"/>
      <c r="E84" s="39"/>
      <c r="F84" s="39"/>
      <c r="G84" s="39"/>
      <c r="H84" s="39"/>
      <c r="I84" s="39"/>
      <c r="J84" s="182">
        <f>BK84</f>
        <v>0</v>
      </c>
      <c r="K84" s="39"/>
      <c r="L84" s="43"/>
      <c r="M84" s="94"/>
      <c r="N84" s="183"/>
      <c r="O84" s="95"/>
      <c r="P84" s="184">
        <f>P85</f>
        <v>0</v>
      </c>
      <c r="Q84" s="95"/>
      <c r="R84" s="184">
        <f>R85</f>
        <v>0.29429798000000007</v>
      </c>
      <c r="S84" s="95"/>
      <c r="T84" s="185">
        <f>T85</f>
        <v>0</v>
      </c>
      <c r="U84" s="37"/>
      <c r="V84" s="37"/>
      <c r="W84" s="37"/>
      <c r="X84" s="37"/>
      <c r="Y84" s="37"/>
      <c r="Z84" s="37"/>
      <c r="AA84" s="37"/>
      <c r="AB84" s="37"/>
      <c r="AC84" s="37"/>
      <c r="AD84" s="37"/>
      <c r="AE84" s="37"/>
      <c r="AT84" s="16" t="s">
        <v>68</v>
      </c>
      <c r="AU84" s="16" t="s">
        <v>107</v>
      </c>
      <c r="BK84" s="186">
        <f>BK85</f>
        <v>0</v>
      </c>
    </row>
    <row r="85" s="12" customFormat="1" ht="25.92" customHeight="1">
      <c r="A85" s="12"/>
      <c r="B85" s="187"/>
      <c r="C85" s="188"/>
      <c r="D85" s="189" t="s">
        <v>68</v>
      </c>
      <c r="E85" s="190" t="s">
        <v>479</v>
      </c>
      <c r="F85" s="190" t="s">
        <v>480</v>
      </c>
      <c r="G85" s="188"/>
      <c r="H85" s="188"/>
      <c r="I85" s="191"/>
      <c r="J85" s="192">
        <f>BK85</f>
        <v>0</v>
      </c>
      <c r="K85" s="188"/>
      <c r="L85" s="193"/>
      <c r="M85" s="194"/>
      <c r="N85" s="195"/>
      <c r="O85" s="195"/>
      <c r="P85" s="196">
        <f>P86+P118+P151+P212</f>
        <v>0</v>
      </c>
      <c r="Q85" s="195"/>
      <c r="R85" s="196">
        <f>R86+R118+R151+R212</f>
        <v>0.29429798000000007</v>
      </c>
      <c r="S85" s="195"/>
      <c r="T85" s="197">
        <f>T86+T118+T151+T212</f>
        <v>0</v>
      </c>
      <c r="U85" s="12"/>
      <c r="V85" s="12"/>
      <c r="W85" s="12"/>
      <c r="X85" s="12"/>
      <c r="Y85" s="12"/>
      <c r="Z85" s="12"/>
      <c r="AA85" s="12"/>
      <c r="AB85" s="12"/>
      <c r="AC85" s="12"/>
      <c r="AD85" s="12"/>
      <c r="AE85" s="12"/>
      <c r="AR85" s="198" t="s">
        <v>79</v>
      </c>
      <c r="AT85" s="199" t="s">
        <v>68</v>
      </c>
      <c r="AU85" s="199" t="s">
        <v>69</v>
      </c>
      <c r="AY85" s="198" t="s">
        <v>140</v>
      </c>
      <c r="BK85" s="200">
        <f>BK86+BK118+BK151+BK212</f>
        <v>0</v>
      </c>
    </row>
    <row r="86" s="12" customFormat="1" ht="22.8" customHeight="1">
      <c r="A86" s="12"/>
      <c r="B86" s="187"/>
      <c r="C86" s="188"/>
      <c r="D86" s="189" t="s">
        <v>68</v>
      </c>
      <c r="E86" s="201" t="s">
        <v>1138</v>
      </c>
      <c r="F86" s="201" t="s">
        <v>1139</v>
      </c>
      <c r="G86" s="188"/>
      <c r="H86" s="188"/>
      <c r="I86" s="191"/>
      <c r="J86" s="202">
        <f>BK86</f>
        <v>0</v>
      </c>
      <c r="K86" s="188"/>
      <c r="L86" s="193"/>
      <c r="M86" s="194"/>
      <c r="N86" s="195"/>
      <c r="O86" s="195"/>
      <c r="P86" s="196">
        <f>SUM(P87:P117)</f>
        <v>0</v>
      </c>
      <c r="Q86" s="195"/>
      <c r="R86" s="196">
        <f>SUM(R87:R117)</f>
        <v>0.029250000000000002</v>
      </c>
      <c r="S86" s="195"/>
      <c r="T86" s="197">
        <f>SUM(T87:T117)</f>
        <v>0</v>
      </c>
      <c r="U86" s="12"/>
      <c r="V86" s="12"/>
      <c r="W86" s="12"/>
      <c r="X86" s="12"/>
      <c r="Y86" s="12"/>
      <c r="Z86" s="12"/>
      <c r="AA86" s="12"/>
      <c r="AB86" s="12"/>
      <c r="AC86" s="12"/>
      <c r="AD86" s="12"/>
      <c r="AE86" s="12"/>
      <c r="AR86" s="198" t="s">
        <v>79</v>
      </c>
      <c r="AT86" s="199" t="s">
        <v>68</v>
      </c>
      <c r="AU86" s="199" t="s">
        <v>77</v>
      </c>
      <c r="AY86" s="198" t="s">
        <v>140</v>
      </c>
      <c r="BK86" s="200">
        <f>SUM(BK87:BK117)</f>
        <v>0</v>
      </c>
    </row>
    <row r="87" s="2" customFormat="1" ht="21.75" customHeight="1">
      <c r="A87" s="37"/>
      <c r="B87" s="38"/>
      <c r="C87" s="203" t="s">
        <v>77</v>
      </c>
      <c r="D87" s="203" t="s">
        <v>142</v>
      </c>
      <c r="E87" s="204" t="s">
        <v>1140</v>
      </c>
      <c r="F87" s="205" t="s">
        <v>1141</v>
      </c>
      <c r="G87" s="206" t="s">
        <v>423</v>
      </c>
      <c r="H87" s="207">
        <v>2</v>
      </c>
      <c r="I87" s="208"/>
      <c r="J87" s="209">
        <f>ROUND(I87*H87,2)</f>
        <v>0</v>
      </c>
      <c r="K87" s="205" t="s">
        <v>19</v>
      </c>
      <c r="L87" s="43"/>
      <c r="M87" s="210" t="s">
        <v>19</v>
      </c>
      <c r="N87" s="211" t="s">
        <v>40</v>
      </c>
      <c r="O87" s="83"/>
      <c r="P87" s="212">
        <f>O87*H87</f>
        <v>0</v>
      </c>
      <c r="Q87" s="212">
        <v>0.0017899999999999999</v>
      </c>
      <c r="R87" s="212">
        <f>Q87*H87</f>
        <v>0.0035799999999999998</v>
      </c>
      <c r="S87" s="212">
        <v>0</v>
      </c>
      <c r="T87" s="213">
        <f>S87*H87</f>
        <v>0</v>
      </c>
      <c r="U87" s="37"/>
      <c r="V87" s="37"/>
      <c r="W87" s="37"/>
      <c r="X87" s="37"/>
      <c r="Y87" s="37"/>
      <c r="Z87" s="37"/>
      <c r="AA87" s="37"/>
      <c r="AB87" s="37"/>
      <c r="AC87" s="37"/>
      <c r="AD87" s="37"/>
      <c r="AE87" s="37"/>
      <c r="AR87" s="214" t="s">
        <v>236</v>
      </c>
      <c r="AT87" s="214" t="s">
        <v>142</v>
      </c>
      <c r="AU87" s="214" t="s">
        <v>79</v>
      </c>
      <c r="AY87" s="16" t="s">
        <v>140</v>
      </c>
      <c r="BE87" s="215">
        <f>IF(N87="základní",J87,0)</f>
        <v>0</v>
      </c>
      <c r="BF87" s="215">
        <f>IF(N87="snížená",J87,0)</f>
        <v>0</v>
      </c>
      <c r="BG87" s="215">
        <f>IF(N87="zákl. přenesená",J87,0)</f>
        <v>0</v>
      </c>
      <c r="BH87" s="215">
        <f>IF(N87="sníž. přenesená",J87,0)</f>
        <v>0</v>
      </c>
      <c r="BI87" s="215">
        <f>IF(N87="nulová",J87,0)</f>
        <v>0</v>
      </c>
      <c r="BJ87" s="16" t="s">
        <v>77</v>
      </c>
      <c r="BK87" s="215">
        <f>ROUND(I87*H87,2)</f>
        <v>0</v>
      </c>
      <c r="BL87" s="16" t="s">
        <v>236</v>
      </c>
      <c r="BM87" s="214" t="s">
        <v>1142</v>
      </c>
    </row>
    <row r="88" s="2" customFormat="1" ht="16.5" customHeight="1">
      <c r="A88" s="37"/>
      <c r="B88" s="38"/>
      <c r="C88" s="233" t="s">
        <v>79</v>
      </c>
      <c r="D88" s="233" t="s">
        <v>237</v>
      </c>
      <c r="E88" s="234" t="s">
        <v>1143</v>
      </c>
      <c r="F88" s="235" t="s">
        <v>1144</v>
      </c>
      <c r="G88" s="236" t="s">
        <v>423</v>
      </c>
      <c r="H88" s="237">
        <v>2</v>
      </c>
      <c r="I88" s="238"/>
      <c r="J88" s="239">
        <f>ROUND(I88*H88,2)</f>
        <v>0</v>
      </c>
      <c r="K88" s="235" t="s">
        <v>19</v>
      </c>
      <c r="L88" s="240"/>
      <c r="M88" s="241" t="s">
        <v>19</v>
      </c>
      <c r="N88" s="242" t="s">
        <v>40</v>
      </c>
      <c r="O88" s="83"/>
      <c r="P88" s="212">
        <f>O88*H88</f>
        <v>0</v>
      </c>
      <c r="Q88" s="212">
        <v>0.00029999999999999997</v>
      </c>
      <c r="R88" s="212">
        <f>Q88*H88</f>
        <v>0.00059999999999999995</v>
      </c>
      <c r="S88" s="212">
        <v>0</v>
      </c>
      <c r="T88" s="213">
        <f>S88*H88</f>
        <v>0</v>
      </c>
      <c r="U88" s="37"/>
      <c r="V88" s="37"/>
      <c r="W88" s="37"/>
      <c r="X88" s="37"/>
      <c r="Y88" s="37"/>
      <c r="Z88" s="37"/>
      <c r="AA88" s="37"/>
      <c r="AB88" s="37"/>
      <c r="AC88" s="37"/>
      <c r="AD88" s="37"/>
      <c r="AE88" s="37"/>
      <c r="AR88" s="214" t="s">
        <v>367</v>
      </c>
      <c r="AT88" s="214" t="s">
        <v>237</v>
      </c>
      <c r="AU88" s="214" t="s">
        <v>79</v>
      </c>
      <c r="AY88" s="16" t="s">
        <v>140</v>
      </c>
      <c r="BE88" s="215">
        <f>IF(N88="základní",J88,0)</f>
        <v>0</v>
      </c>
      <c r="BF88" s="215">
        <f>IF(N88="snížená",J88,0)</f>
        <v>0</v>
      </c>
      <c r="BG88" s="215">
        <f>IF(N88="zákl. přenesená",J88,0)</f>
        <v>0</v>
      </c>
      <c r="BH88" s="215">
        <f>IF(N88="sníž. přenesená",J88,0)</f>
        <v>0</v>
      </c>
      <c r="BI88" s="215">
        <f>IF(N88="nulová",J88,0)</f>
        <v>0</v>
      </c>
      <c r="BJ88" s="16" t="s">
        <v>77</v>
      </c>
      <c r="BK88" s="215">
        <f>ROUND(I88*H88,2)</f>
        <v>0</v>
      </c>
      <c r="BL88" s="16" t="s">
        <v>236</v>
      </c>
      <c r="BM88" s="214" t="s">
        <v>1145</v>
      </c>
    </row>
    <row r="89" s="13" customFormat="1">
      <c r="A89" s="13"/>
      <c r="B89" s="221"/>
      <c r="C89" s="222"/>
      <c r="D89" s="223" t="s">
        <v>151</v>
      </c>
      <c r="E89" s="224" t="s">
        <v>19</v>
      </c>
      <c r="F89" s="225" t="s">
        <v>557</v>
      </c>
      <c r="G89" s="222"/>
      <c r="H89" s="226">
        <v>2</v>
      </c>
      <c r="I89" s="227"/>
      <c r="J89" s="222"/>
      <c r="K89" s="222"/>
      <c r="L89" s="228"/>
      <c r="M89" s="229"/>
      <c r="N89" s="230"/>
      <c r="O89" s="230"/>
      <c r="P89" s="230"/>
      <c r="Q89" s="230"/>
      <c r="R89" s="230"/>
      <c r="S89" s="230"/>
      <c r="T89" s="231"/>
      <c r="U89" s="13"/>
      <c r="V89" s="13"/>
      <c r="W89" s="13"/>
      <c r="X89" s="13"/>
      <c r="Y89" s="13"/>
      <c r="Z89" s="13"/>
      <c r="AA89" s="13"/>
      <c r="AB89" s="13"/>
      <c r="AC89" s="13"/>
      <c r="AD89" s="13"/>
      <c r="AE89" s="13"/>
      <c r="AT89" s="232" t="s">
        <v>151</v>
      </c>
      <c r="AU89" s="232" t="s">
        <v>79</v>
      </c>
      <c r="AV89" s="13" t="s">
        <v>79</v>
      </c>
      <c r="AW89" s="13" t="s">
        <v>31</v>
      </c>
      <c r="AX89" s="13" t="s">
        <v>69</v>
      </c>
      <c r="AY89" s="232" t="s">
        <v>140</v>
      </c>
    </row>
    <row r="90" s="2" customFormat="1" ht="24.15" customHeight="1">
      <c r="A90" s="37"/>
      <c r="B90" s="38"/>
      <c r="C90" s="203" t="s">
        <v>159</v>
      </c>
      <c r="D90" s="203" t="s">
        <v>142</v>
      </c>
      <c r="E90" s="204" t="s">
        <v>1146</v>
      </c>
      <c r="F90" s="205" t="s">
        <v>1147</v>
      </c>
      <c r="G90" s="206" t="s">
        <v>423</v>
      </c>
      <c r="H90" s="207">
        <v>2</v>
      </c>
      <c r="I90" s="208"/>
      <c r="J90" s="209">
        <f>ROUND(I90*H90,2)</f>
        <v>0</v>
      </c>
      <c r="K90" s="205" t="s">
        <v>146</v>
      </c>
      <c r="L90" s="43"/>
      <c r="M90" s="210" t="s">
        <v>19</v>
      </c>
      <c r="N90" s="211" t="s">
        <v>40</v>
      </c>
      <c r="O90" s="83"/>
      <c r="P90" s="212">
        <f>O90*H90</f>
        <v>0</v>
      </c>
      <c r="Q90" s="212">
        <v>0.001</v>
      </c>
      <c r="R90" s="212">
        <f>Q90*H90</f>
        <v>0.002</v>
      </c>
      <c r="S90" s="212">
        <v>0</v>
      </c>
      <c r="T90" s="213">
        <f>S90*H90</f>
        <v>0</v>
      </c>
      <c r="U90" s="37"/>
      <c r="V90" s="37"/>
      <c r="W90" s="37"/>
      <c r="X90" s="37"/>
      <c r="Y90" s="37"/>
      <c r="Z90" s="37"/>
      <c r="AA90" s="37"/>
      <c r="AB90" s="37"/>
      <c r="AC90" s="37"/>
      <c r="AD90" s="37"/>
      <c r="AE90" s="37"/>
      <c r="AR90" s="214" t="s">
        <v>236</v>
      </c>
      <c r="AT90" s="214" t="s">
        <v>142</v>
      </c>
      <c r="AU90" s="214" t="s">
        <v>79</v>
      </c>
      <c r="AY90" s="16" t="s">
        <v>140</v>
      </c>
      <c r="BE90" s="215">
        <f>IF(N90="základní",J90,0)</f>
        <v>0</v>
      </c>
      <c r="BF90" s="215">
        <f>IF(N90="snížená",J90,0)</f>
        <v>0</v>
      </c>
      <c r="BG90" s="215">
        <f>IF(N90="zákl. přenesená",J90,0)</f>
        <v>0</v>
      </c>
      <c r="BH90" s="215">
        <f>IF(N90="sníž. přenesená",J90,0)</f>
        <v>0</v>
      </c>
      <c r="BI90" s="215">
        <f>IF(N90="nulová",J90,0)</f>
        <v>0</v>
      </c>
      <c r="BJ90" s="16" t="s">
        <v>77</v>
      </c>
      <c r="BK90" s="215">
        <f>ROUND(I90*H90,2)</f>
        <v>0</v>
      </c>
      <c r="BL90" s="16" t="s">
        <v>236</v>
      </c>
      <c r="BM90" s="214" t="s">
        <v>1148</v>
      </c>
    </row>
    <row r="91" s="2" customFormat="1">
      <c r="A91" s="37"/>
      <c r="B91" s="38"/>
      <c r="C91" s="39"/>
      <c r="D91" s="216" t="s">
        <v>149</v>
      </c>
      <c r="E91" s="39"/>
      <c r="F91" s="217" t="s">
        <v>1149</v>
      </c>
      <c r="G91" s="39"/>
      <c r="H91" s="39"/>
      <c r="I91" s="218"/>
      <c r="J91" s="39"/>
      <c r="K91" s="39"/>
      <c r="L91" s="43"/>
      <c r="M91" s="219"/>
      <c r="N91" s="220"/>
      <c r="O91" s="83"/>
      <c r="P91" s="83"/>
      <c r="Q91" s="83"/>
      <c r="R91" s="83"/>
      <c r="S91" s="83"/>
      <c r="T91" s="84"/>
      <c r="U91" s="37"/>
      <c r="V91" s="37"/>
      <c r="W91" s="37"/>
      <c r="X91" s="37"/>
      <c r="Y91" s="37"/>
      <c r="Z91" s="37"/>
      <c r="AA91" s="37"/>
      <c r="AB91" s="37"/>
      <c r="AC91" s="37"/>
      <c r="AD91" s="37"/>
      <c r="AE91" s="37"/>
      <c r="AT91" s="16" t="s">
        <v>149</v>
      </c>
      <c r="AU91" s="16" t="s">
        <v>79</v>
      </c>
    </row>
    <row r="92" s="13" customFormat="1">
      <c r="A92" s="13"/>
      <c r="B92" s="221"/>
      <c r="C92" s="222"/>
      <c r="D92" s="223" t="s">
        <v>151</v>
      </c>
      <c r="E92" s="224" t="s">
        <v>19</v>
      </c>
      <c r="F92" s="225" t="s">
        <v>557</v>
      </c>
      <c r="G92" s="222"/>
      <c r="H92" s="226">
        <v>2</v>
      </c>
      <c r="I92" s="227"/>
      <c r="J92" s="222"/>
      <c r="K92" s="222"/>
      <c r="L92" s="228"/>
      <c r="M92" s="229"/>
      <c r="N92" s="230"/>
      <c r="O92" s="230"/>
      <c r="P92" s="230"/>
      <c r="Q92" s="230"/>
      <c r="R92" s="230"/>
      <c r="S92" s="230"/>
      <c r="T92" s="231"/>
      <c r="U92" s="13"/>
      <c r="V92" s="13"/>
      <c r="W92" s="13"/>
      <c r="X92" s="13"/>
      <c r="Y92" s="13"/>
      <c r="Z92" s="13"/>
      <c r="AA92" s="13"/>
      <c r="AB92" s="13"/>
      <c r="AC92" s="13"/>
      <c r="AD92" s="13"/>
      <c r="AE92" s="13"/>
      <c r="AT92" s="232" t="s">
        <v>151</v>
      </c>
      <c r="AU92" s="232" t="s">
        <v>79</v>
      </c>
      <c r="AV92" s="13" t="s">
        <v>79</v>
      </c>
      <c r="AW92" s="13" t="s">
        <v>31</v>
      </c>
      <c r="AX92" s="13" t="s">
        <v>69</v>
      </c>
      <c r="AY92" s="232" t="s">
        <v>140</v>
      </c>
    </row>
    <row r="93" s="2" customFormat="1" ht="24.15" customHeight="1">
      <c r="A93" s="37"/>
      <c r="B93" s="38"/>
      <c r="C93" s="203" t="s">
        <v>147</v>
      </c>
      <c r="D93" s="203" t="s">
        <v>142</v>
      </c>
      <c r="E93" s="204" t="s">
        <v>1150</v>
      </c>
      <c r="F93" s="205" t="s">
        <v>1151</v>
      </c>
      <c r="G93" s="206" t="s">
        <v>382</v>
      </c>
      <c r="H93" s="207">
        <v>8</v>
      </c>
      <c r="I93" s="208"/>
      <c r="J93" s="209">
        <f>ROUND(I93*H93,2)</f>
        <v>0</v>
      </c>
      <c r="K93" s="205" t="s">
        <v>146</v>
      </c>
      <c r="L93" s="43"/>
      <c r="M93" s="210" t="s">
        <v>19</v>
      </c>
      <c r="N93" s="211" t="s">
        <v>40</v>
      </c>
      <c r="O93" s="83"/>
      <c r="P93" s="212">
        <f>O93*H93</f>
        <v>0</v>
      </c>
      <c r="Q93" s="212">
        <v>0.0020100000000000001</v>
      </c>
      <c r="R93" s="212">
        <f>Q93*H93</f>
        <v>0.016080000000000001</v>
      </c>
      <c r="S93" s="212">
        <v>0</v>
      </c>
      <c r="T93" s="213">
        <f>S93*H93</f>
        <v>0</v>
      </c>
      <c r="U93" s="37"/>
      <c r="V93" s="37"/>
      <c r="W93" s="37"/>
      <c r="X93" s="37"/>
      <c r="Y93" s="37"/>
      <c r="Z93" s="37"/>
      <c r="AA93" s="37"/>
      <c r="AB93" s="37"/>
      <c r="AC93" s="37"/>
      <c r="AD93" s="37"/>
      <c r="AE93" s="37"/>
      <c r="AR93" s="214" t="s">
        <v>236</v>
      </c>
      <c r="AT93" s="214" t="s">
        <v>142</v>
      </c>
      <c r="AU93" s="214" t="s">
        <v>79</v>
      </c>
      <c r="AY93" s="16" t="s">
        <v>140</v>
      </c>
      <c r="BE93" s="215">
        <f>IF(N93="základní",J93,0)</f>
        <v>0</v>
      </c>
      <c r="BF93" s="215">
        <f>IF(N93="snížená",J93,0)</f>
        <v>0</v>
      </c>
      <c r="BG93" s="215">
        <f>IF(N93="zákl. přenesená",J93,0)</f>
        <v>0</v>
      </c>
      <c r="BH93" s="215">
        <f>IF(N93="sníž. přenesená",J93,0)</f>
        <v>0</v>
      </c>
      <c r="BI93" s="215">
        <f>IF(N93="nulová",J93,0)</f>
        <v>0</v>
      </c>
      <c r="BJ93" s="16" t="s">
        <v>77</v>
      </c>
      <c r="BK93" s="215">
        <f>ROUND(I93*H93,2)</f>
        <v>0</v>
      </c>
      <c r="BL93" s="16" t="s">
        <v>236</v>
      </c>
      <c r="BM93" s="214" t="s">
        <v>1152</v>
      </c>
    </row>
    <row r="94" s="2" customFormat="1">
      <c r="A94" s="37"/>
      <c r="B94" s="38"/>
      <c r="C94" s="39"/>
      <c r="D94" s="216" t="s">
        <v>149</v>
      </c>
      <c r="E94" s="39"/>
      <c r="F94" s="217" t="s">
        <v>1153</v>
      </c>
      <c r="G94" s="39"/>
      <c r="H94" s="39"/>
      <c r="I94" s="218"/>
      <c r="J94" s="39"/>
      <c r="K94" s="39"/>
      <c r="L94" s="43"/>
      <c r="M94" s="219"/>
      <c r="N94" s="220"/>
      <c r="O94" s="83"/>
      <c r="P94" s="83"/>
      <c r="Q94" s="83"/>
      <c r="R94" s="83"/>
      <c r="S94" s="83"/>
      <c r="T94" s="84"/>
      <c r="U94" s="37"/>
      <c r="V94" s="37"/>
      <c r="W94" s="37"/>
      <c r="X94" s="37"/>
      <c r="Y94" s="37"/>
      <c r="Z94" s="37"/>
      <c r="AA94" s="37"/>
      <c r="AB94" s="37"/>
      <c r="AC94" s="37"/>
      <c r="AD94" s="37"/>
      <c r="AE94" s="37"/>
      <c r="AT94" s="16" t="s">
        <v>149</v>
      </c>
      <c r="AU94" s="16" t="s">
        <v>79</v>
      </c>
    </row>
    <row r="95" s="13" customFormat="1">
      <c r="A95" s="13"/>
      <c r="B95" s="221"/>
      <c r="C95" s="222"/>
      <c r="D95" s="223" t="s">
        <v>151</v>
      </c>
      <c r="E95" s="224" t="s">
        <v>19</v>
      </c>
      <c r="F95" s="225" t="s">
        <v>1154</v>
      </c>
      <c r="G95" s="222"/>
      <c r="H95" s="226">
        <v>8</v>
      </c>
      <c r="I95" s="227"/>
      <c r="J95" s="222"/>
      <c r="K95" s="222"/>
      <c r="L95" s="228"/>
      <c r="M95" s="229"/>
      <c r="N95" s="230"/>
      <c r="O95" s="230"/>
      <c r="P95" s="230"/>
      <c r="Q95" s="230"/>
      <c r="R95" s="230"/>
      <c r="S95" s="230"/>
      <c r="T95" s="231"/>
      <c r="U95" s="13"/>
      <c r="V95" s="13"/>
      <c r="W95" s="13"/>
      <c r="X95" s="13"/>
      <c r="Y95" s="13"/>
      <c r="Z95" s="13"/>
      <c r="AA95" s="13"/>
      <c r="AB95" s="13"/>
      <c r="AC95" s="13"/>
      <c r="AD95" s="13"/>
      <c r="AE95" s="13"/>
      <c r="AT95" s="232" t="s">
        <v>151</v>
      </c>
      <c r="AU95" s="232" t="s">
        <v>79</v>
      </c>
      <c r="AV95" s="13" t="s">
        <v>79</v>
      </c>
      <c r="AW95" s="13" t="s">
        <v>31</v>
      </c>
      <c r="AX95" s="13" t="s">
        <v>69</v>
      </c>
      <c r="AY95" s="232" t="s">
        <v>140</v>
      </c>
    </row>
    <row r="96" s="2" customFormat="1" ht="21.75" customHeight="1">
      <c r="A96" s="37"/>
      <c r="B96" s="38"/>
      <c r="C96" s="203" t="s">
        <v>171</v>
      </c>
      <c r="D96" s="203" t="s">
        <v>142</v>
      </c>
      <c r="E96" s="204" t="s">
        <v>1155</v>
      </c>
      <c r="F96" s="205" t="s">
        <v>1156</v>
      </c>
      <c r="G96" s="206" t="s">
        <v>382</v>
      </c>
      <c r="H96" s="207">
        <v>12</v>
      </c>
      <c r="I96" s="208"/>
      <c r="J96" s="209">
        <f>ROUND(I96*H96,2)</f>
        <v>0</v>
      </c>
      <c r="K96" s="205" t="s">
        <v>146</v>
      </c>
      <c r="L96" s="43"/>
      <c r="M96" s="210" t="s">
        <v>19</v>
      </c>
      <c r="N96" s="211" t="s">
        <v>40</v>
      </c>
      <c r="O96" s="83"/>
      <c r="P96" s="212">
        <f>O96*H96</f>
        <v>0</v>
      </c>
      <c r="Q96" s="212">
        <v>0.00040999999999999999</v>
      </c>
      <c r="R96" s="212">
        <f>Q96*H96</f>
        <v>0.0049199999999999999</v>
      </c>
      <c r="S96" s="212">
        <v>0</v>
      </c>
      <c r="T96" s="213">
        <f>S96*H96</f>
        <v>0</v>
      </c>
      <c r="U96" s="37"/>
      <c r="V96" s="37"/>
      <c r="W96" s="37"/>
      <c r="X96" s="37"/>
      <c r="Y96" s="37"/>
      <c r="Z96" s="37"/>
      <c r="AA96" s="37"/>
      <c r="AB96" s="37"/>
      <c r="AC96" s="37"/>
      <c r="AD96" s="37"/>
      <c r="AE96" s="37"/>
      <c r="AR96" s="214" t="s">
        <v>236</v>
      </c>
      <c r="AT96" s="214" t="s">
        <v>142</v>
      </c>
      <c r="AU96" s="214" t="s">
        <v>79</v>
      </c>
      <c r="AY96" s="16" t="s">
        <v>140</v>
      </c>
      <c r="BE96" s="215">
        <f>IF(N96="základní",J96,0)</f>
        <v>0</v>
      </c>
      <c r="BF96" s="215">
        <f>IF(N96="snížená",J96,0)</f>
        <v>0</v>
      </c>
      <c r="BG96" s="215">
        <f>IF(N96="zákl. přenesená",J96,0)</f>
        <v>0</v>
      </c>
      <c r="BH96" s="215">
        <f>IF(N96="sníž. přenesená",J96,0)</f>
        <v>0</v>
      </c>
      <c r="BI96" s="215">
        <f>IF(N96="nulová",J96,0)</f>
        <v>0</v>
      </c>
      <c r="BJ96" s="16" t="s">
        <v>77</v>
      </c>
      <c r="BK96" s="215">
        <f>ROUND(I96*H96,2)</f>
        <v>0</v>
      </c>
      <c r="BL96" s="16" t="s">
        <v>236</v>
      </c>
      <c r="BM96" s="214" t="s">
        <v>1157</v>
      </c>
    </row>
    <row r="97" s="2" customFormat="1">
      <c r="A97" s="37"/>
      <c r="B97" s="38"/>
      <c r="C97" s="39"/>
      <c r="D97" s="216" t="s">
        <v>149</v>
      </c>
      <c r="E97" s="39"/>
      <c r="F97" s="217" t="s">
        <v>1158</v>
      </c>
      <c r="G97" s="39"/>
      <c r="H97" s="39"/>
      <c r="I97" s="218"/>
      <c r="J97" s="39"/>
      <c r="K97" s="39"/>
      <c r="L97" s="43"/>
      <c r="M97" s="219"/>
      <c r="N97" s="220"/>
      <c r="O97" s="83"/>
      <c r="P97" s="83"/>
      <c r="Q97" s="83"/>
      <c r="R97" s="83"/>
      <c r="S97" s="83"/>
      <c r="T97" s="84"/>
      <c r="U97" s="37"/>
      <c r="V97" s="37"/>
      <c r="W97" s="37"/>
      <c r="X97" s="37"/>
      <c r="Y97" s="37"/>
      <c r="Z97" s="37"/>
      <c r="AA97" s="37"/>
      <c r="AB97" s="37"/>
      <c r="AC97" s="37"/>
      <c r="AD97" s="37"/>
      <c r="AE97" s="37"/>
      <c r="AT97" s="16" t="s">
        <v>149</v>
      </c>
      <c r="AU97" s="16" t="s">
        <v>79</v>
      </c>
    </row>
    <row r="98" s="13" customFormat="1">
      <c r="A98" s="13"/>
      <c r="B98" s="221"/>
      <c r="C98" s="222"/>
      <c r="D98" s="223" t="s">
        <v>151</v>
      </c>
      <c r="E98" s="224" t="s">
        <v>19</v>
      </c>
      <c r="F98" s="225" t="s">
        <v>1159</v>
      </c>
      <c r="G98" s="222"/>
      <c r="H98" s="226">
        <v>12</v>
      </c>
      <c r="I98" s="227"/>
      <c r="J98" s="222"/>
      <c r="K98" s="222"/>
      <c r="L98" s="228"/>
      <c r="M98" s="229"/>
      <c r="N98" s="230"/>
      <c r="O98" s="230"/>
      <c r="P98" s="230"/>
      <c r="Q98" s="230"/>
      <c r="R98" s="230"/>
      <c r="S98" s="230"/>
      <c r="T98" s="231"/>
      <c r="U98" s="13"/>
      <c r="V98" s="13"/>
      <c r="W98" s="13"/>
      <c r="X98" s="13"/>
      <c r="Y98" s="13"/>
      <c r="Z98" s="13"/>
      <c r="AA98" s="13"/>
      <c r="AB98" s="13"/>
      <c r="AC98" s="13"/>
      <c r="AD98" s="13"/>
      <c r="AE98" s="13"/>
      <c r="AT98" s="232" t="s">
        <v>151</v>
      </c>
      <c r="AU98" s="232" t="s">
        <v>79</v>
      </c>
      <c r="AV98" s="13" t="s">
        <v>79</v>
      </c>
      <c r="AW98" s="13" t="s">
        <v>31</v>
      </c>
      <c r="AX98" s="13" t="s">
        <v>69</v>
      </c>
      <c r="AY98" s="232" t="s">
        <v>140</v>
      </c>
    </row>
    <row r="99" s="2" customFormat="1" ht="21.75" customHeight="1">
      <c r="A99" s="37"/>
      <c r="B99" s="38"/>
      <c r="C99" s="203" t="s">
        <v>177</v>
      </c>
      <c r="D99" s="203" t="s">
        <v>142</v>
      </c>
      <c r="E99" s="204" t="s">
        <v>1160</v>
      </c>
      <c r="F99" s="205" t="s">
        <v>1161</v>
      </c>
      <c r="G99" s="206" t="s">
        <v>382</v>
      </c>
      <c r="H99" s="207">
        <v>4</v>
      </c>
      <c r="I99" s="208"/>
      <c r="J99" s="209">
        <f>ROUND(I99*H99,2)</f>
        <v>0</v>
      </c>
      <c r="K99" s="205" t="s">
        <v>146</v>
      </c>
      <c r="L99" s="43"/>
      <c r="M99" s="210" t="s">
        <v>19</v>
      </c>
      <c r="N99" s="211" t="s">
        <v>40</v>
      </c>
      <c r="O99" s="83"/>
      <c r="P99" s="212">
        <f>O99*H99</f>
        <v>0</v>
      </c>
      <c r="Q99" s="212">
        <v>0.00048000000000000001</v>
      </c>
      <c r="R99" s="212">
        <f>Q99*H99</f>
        <v>0.0019200000000000001</v>
      </c>
      <c r="S99" s="212">
        <v>0</v>
      </c>
      <c r="T99" s="213">
        <f>S99*H99</f>
        <v>0</v>
      </c>
      <c r="U99" s="37"/>
      <c r="V99" s="37"/>
      <c r="W99" s="37"/>
      <c r="X99" s="37"/>
      <c r="Y99" s="37"/>
      <c r="Z99" s="37"/>
      <c r="AA99" s="37"/>
      <c r="AB99" s="37"/>
      <c r="AC99" s="37"/>
      <c r="AD99" s="37"/>
      <c r="AE99" s="37"/>
      <c r="AR99" s="214" t="s">
        <v>236</v>
      </c>
      <c r="AT99" s="214" t="s">
        <v>142</v>
      </c>
      <c r="AU99" s="214" t="s">
        <v>79</v>
      </c>
      <c r="AY99" s="16" t="s">
        <v>140</v>
      </c>
      <c r="BE99" s="215">
        <f>IF(N99="základní",J99,0)</f>
        <v>0</v>
      </c>
      <c r="BF99" s="215">
        <f>IF(N99="snížená",J99,0)</f>
        <v>0</v>
      </c>
      <c r="BG99" s="215">
        <f>IF(N99="zákl. přenesená",J99,0)</f>
        <v>0</v>
      </c>
      <c r="BH99" s="215">
        <f>IF(N99="sníž. přenesená",J99,0)</f>
        <v>0</v>
      </c>
      <c r="BI99" s="215">
        <f>IF(N99="nulová",J99,0)</f>
        <v>0</v>
      </c>
      <c r="BJ99" s="16" t="s">
        <v>77</v>
      </c>
      <c r="BK99" s="215">
        <f>ROUND(I99*H99,2)</f>
        <v>0</v>
      </c>
      <c r="BL99" s="16" t="s">
        <v>236</v>
      </c>
      <c r="BM99" s="214" t="s">
        <v>1162</v>
      </c>
    </row>
    <row r="100" s="2" customFormat="1">
      <c r="A100" s="37"/>
      <c r="B100" s="38"/>
      <c r="C100" s="39"/>
      <c r="D100" s="216" t="s">
        <v>149</v>
      </c>
      <c r="E100" s="39"/>
      <c r="F100" s="217" t="s">
        <v>1163</v>
      </c>
      <c r="G100" s="39"/>
      <c r="H100" s="39"/>
      <c r="I100" s="218"/>
      <c r="J100" s="39"/>
      <c r="K100" s="39"/>
      <c r="L100" s="43"/>
      <c r="M100" s="219"/>
      <c r="N100" s="220"/>
      <c r="O100" s="83"/>
      <c r="P100" s="83"/>
      <c r="Q100" s="83"/>
      <c r="R100" s="83"/>
      <c r="S100" s="83"/>
      <c r="T100" s="84"/>
      <c r="U100" s="37"/>
      <c r="V100" s="37"/>
      <c r="W100" s="37"/>
      <c r="X100" s="37"/>
      <c r="Y100" s="37"/>
      <c r="Z100" s="37"/>
      <c r="AA100" s="37"/>
      <c r="AB100" s="37"/>
      <c r="AC100" s="37"/>
      <c r="AD100" s="37"/>
      <c r="AE100" s="37"/>
      <c r="AT100" s="16" t="s">
        <v>149</v>
      </c>
      <c r="AU100" s="16" t="s">
        <v>79</v>
      </c>
    </row>
    <row r="101" s="13" customFormat="1">
      <c r="A101" s="13"/>
      <c r="B101" s="221"/>
      <c r="C101" s="222"/>
      <c r="D101" s="223" t="s">
        <v>151</v>
      </c>
      <c r="E101" s="224" t="s">
        <v>19</v>
      </c>
      <c r="F101" s="225" t="s">
        <v>1164</v>
      </c>
      <c r="G101" s="222"/>
      <c r="H101" s="226">
        <v>4</v>
      </c>
      <c r="I101" s="227"/>
      <c r="J101" s="222"/>
      <c r="K101" s="222"/>
      <c r="L101" s="228"/>
      <c r="M101" s="229"/>
      <c r="N101" s="230"/>
      <c r="O101" s="230"/>
      <c r="P101" s="230"/>
      <c r="Q101" s="230"/>
      <c r="R101" s="230"/>
      <c r="S101" s="230"/>
      <c r="T101" s="231"/>
      <c r="U101" s="13"/>
      <c r="V101" s="13"/>
      <c r="W101" s="13"/>
      <c r="X101" s="13"/>
      <c r="Y101" s="13"/>
      <c r="Z101" s="13"/>
      <c r="AA101" s="13"/>
      <c r="AB101" s="13"/>
      <c r="AC101" s="13"/>
      <c r="AD101" s="13"/>
      <c r="AE101" s="13"/>
      <c r="AT101" s="232" t="s">
        <v>151</v>
      </c>
      <c r="AU101" s="232" t="s">
        <v>79</v>
      </c>
      <c r="AV101" s="13" t="s">
        <v>79</v>
      </c>
      <c r="AW101" s="13" t="s">
        <v>31</v>
      </c>
      <c r="AX101" s="13" t="s">
        <v>69</v>
      </c>
      <c r="AY101" s="232" t="s">
        <v>140</v>
      </c>
    </row>
    <row r="102" s="2" customFormat="1" ht="24.15" customHeight="1">
      <c r="A102" s="37"/>
      <c r="B102" s="38"/>
      <c r="C102" s="203" t="s">
        <v>184</v>
      </c>
      <c r="D102" s="203" t="s">
        <v>142</v>
      </c>
      <c r="E102" s="204" t="s">
        <v>1165</v>
      </c>
      <c r="F102" s="205" t="s">
        <v>1166</v>
      </c>
      <c r="G102" s="206" t="s">
        <v>423</v>
      </c>
      <c r="H102" s="207">
        <v>4</v>
      </c>
      <c r="I102" s="208"/>
      <c r="J102" s="209">
        <f>ROUND(I102*H102,2)</f>
        <v>0</v>
      </c>
      <c r="K102" s="205" t="s">
        <v>146</v>
      </c>
      <c r="L102" s="43"/>
      <c r="M102" s="210" t="s">
        <v>19</v>
      </c>
      <c r="N102" s="211" t="s">
        <v>40</v>
      </c>
      <c r="O102" s="83"/>
      <c r="P102" s="212">
        <f>O102*H102</f>
        <v>0</v>
      </c>
      <c r="Q102" s="212">
        <v>0</v>
      </c>
      <c r="R102" s="212">
        <f>Q102*H102</f>
        <v>0</v>
      </c>
      <c r="S102" s="212">
        <v>0</v>
      </c>
      <c r="T102" s="213">
        <f>S102*H102</f>
        <v>0</v>
      </c>
      <c r="U102" s="37"/>
      <c r="V102" s="37"/>
      <c r="W102" s="37"/>
      <c r="X102" s="37"/>
      <c r="Y102" s="37"/>
      <c r="Z102" s="37"/>
      <c r="AA102" s="37"/>
      <c r="AB102" s="37"/>
      <c r="AC102" s="37"/>
      <c r="AD102" s="37"/>
      <c r="AE102" s="37"/>
      <c r="AR102" s="214" t="s">
        <v>236</v>
      </c>
      <c r="AT102" s="214" t="s">
        <v>142</v>
      </c>
      <c r="AU102" s="214" t="s">
        <v>79</v>
      </c>
      <c r="AY102" s="16" t="s">
        <v>140</v>
      </c>
      <c r="BE102" s="215">
        <f>IF(N102="základní",J102,0)</f>
        <v>0</v>
      </c>
      <c r="BF102" s="215">
        <f>IF(N102="snížená",J102,0)</f>
        <v>0</v>
      </c>
      <c r="BG102" s="215">
        <f>IF(N102="zákl. přenesená",J102,0)</f>
        <v>0</v>
      </c>
      <c r="BH102" s="215">
        <f>IF(N102="sníž. přenesená",J102,0)</f>
        <v>0</v>
      </c>
      <c r="BI102" s="215">
        <f>IF(N102="nulová",J102,0)</f>
        <v>0</v>
      </c>
      <c r="BJ102" s="16" t="s">
        <v>77</v>
      </c>
      <c r="BK102" s="215">
        <f>ROUND(I102*H102,2)</f>
        <v>0</v>
      </c>
      <c r="BL102" s="16" t="s">
        <v>236</v>
      </c>
      <c r="BM102" s="214" t="s">
        <v>1167</v>
      </c>
    </row>
    <row r="103" s="2" customFormat="1">
      <c r="A103" s="37"/>
      <c r="B103" s="38"/>
      <c r="C103" s="39"/>
      <c r="D103" s="216" t="s">
        <v>149</v>
      </c>
      <c r="E103" s="39"/>
      <c r="F103" s="217" t="s">
        <v>1168</v>
      </c>
      <c r="G103" s="39"/>
      <c r="H103" s="39"/>
      <c r="I103" s="218"/>
      <c r="J103" s="39"/>
      <c r="K103" s="39"/>
      <c r="L103" s="43"/>
      <c r="M103" s="219"/>
      <c r="N103" s="220"/>
      <c r="O103" s="83"/>
      <c r="P103" s="83"/>
      <c r="Q103" s="83"/>
      <c r="R103" s="83"/>
      <c r="S103" s="83"/>
      <c r="T103" s="84"/>
      <c r="U103" s="37"/>
      <c r="V103" s="37"/>
      <c r="W103" s="37"/>
      <c r="X103" s="37"/>
      <c r="Y103" s="37"/>
      <c r="Z103" s="37"/>
      <c r="AA103" s="37"/>
      <c r="AB103" s="37"/>
      <c r="AC103" s="37"/>
      <c r="AD103" s="37"/>
      <c r="AE103" s="37"/>
      <c r="AT103" s="16" t="s">
        <v>149</v>
      </c>
      <c r="AU103" s="16" t="s">
        <v>79</v>
      </c>
    </row>
    <row r="104" s="13" customFormat="1">
      <c r="A104" s="13"/>
      <c r="B104" s="221"/>
      <c r="C104" s="222"/>
      <c r="D104" s="223" t="s">
        <v>151</v>
      </c>
      <c r="E104" s="224" t="s">
        <v>19</v>
      </c>
      <c r="F104" s="225" t="s">
        <v>1169</v>
      </c>
      <c r="G104" s="222"/>
      <c r="H104" s="226">
        <v>4</v>
      </c>
      <c r="I104" s="227"/>
      <c r="J104" s="222"/>
      <c r="K104" s="222"/>
      <c r="L104" s="228"/>
      <c r="M104" s="229"/>
      <c r="N104" s="230"/>
      <c r="O104" s="230"/>
      <c r="P104" s="230"/>
      <c r="Q104" s="230"/>
      <c r="R104" s="230"/>
      <c r="S104" s="230"/>
      <c r="T104" s="231"/>
      <c r="U104" s="13"/>
      <c r="V104" s="13"/>
      <c r="W104" s="13"/>
      <c r="X104" s="13"/>
      <c r="Y104" s="13"/>
      <c r="Z104" s="13"/>
      <c r="AA104" s="13"/>
      <c r="AB104" s="13"/>
      <c r="AC104" s="13"/>
      <c r="AD104" s="13"/>
      <c r="AE104" s="13"/>
      <c r="AT104" s="232" t="s">
        <v>151</v>
      </c>
      <c r="AU104" s="232" t="s">
        <v>79</v>
      </c>
      <c r="AV104" s="13" t="s">
        <v>79</v>
      </c>
      <c r="AW104" s="13" t="s">
        <v>31</v>
      </c>
      <c r="AX104" s="13" t="s">
        <v>69</v>
      </c>
      <c r="AY104" s="232" t="s">
        <v>140</v>
      </c>
    </row>
    <row r="105" s="2" customFormat="1" ht="24.15" customHeight="1">
      <c r="A105" s="37"/>
      <c r="B105" s="38"/>
      <c r="C105" s="203" t="s">
        <v>189</v>
      </c>
      <c r="D105" s="203" t="s">
        <v>142</v>
      </c>
      <c r="E105" s="204" t="s">
        <v>1170</v>
      </c>
      <c r="F105" s="205" t="s">
        <v>1171</v>
      </c>
      <c r="G105" s="206" t="s">
        <v>423</v>
      </c>
      <c r="H105" s="207">
        <v>5</v>
      </c>
      <c r="I105" s="208"/>
      <c r="J105" s="209">
        <f>ROUND(I105*H105,2)</f>
        <v>0</v>
      </c>
      <c r="K105" s="205" t="s">
        <v>146</v>
      </c>
      <c r="L105" s="43"/>
      <c r="M105" s="210" t="s">
        <v>19</v>
      </c>
      <c r="N105" s="211" t="s">
        <v>40</v>
      </c>
      <c r="O105" s="83"/>
      <c r="P105" s="212">
        <f>O105*H105</f>
        <v>0</v>
      </c>
      <c r="Q105" s="212">
        <v>0</v>
      </c>
      <c r="R105" s="212">
        <f>Q105*H105</f>
        <v>0</v>
      </c>
      <c r="S105" s="212">
        <v>0</v>
      </c>
      <c r="T105" s="213">
        <f>S105*H105</f>
        <v>0</v>
      </c>
      <c r="U105" s="37"/>
      <c r="V105" s="37"/>
      <c r="W105" s="37"/>
      <c r="X105" s="37"/>
      <c r="Y105" s="37"/>
      <c r="Z105" s="37"/>
      <c r="AA105" s="37"/>
      <c r="AB105" s="37"/>
      <c r="AC105" s="37"/>
      <c r="AD105" s="37"/>
      <c r="AE105" s="37"/>
      <c r="AR105" s="214" t="s">
        <v>236</v>
      </c>
      <c r="AT105" s="214" t="s">
        <v>142</v>
      </c>
      <c r="AU105" s="214" t="s">
        <v>79</v>
      </c>
      <c r="AY105" s="16" t="s">
        <v>140</v>
      </c>
      <c r="BE105" s="215">
        <f>IF(N105="základní",J105,0)</f>
        <v>0</v>
      </c>
      <c r="BF105" s="215">
        <f>IF(N105="snížená",J105,0)</f>
        <v>0</v>
      </c>
      <c r="BG105" s="215">
        <f>IF(N105="zákl. přenesená",J105,0)</f>
        <v>0</v>
      </c>
      <c r="BH105" s="215">
        <f>IF(N105="sníž. přenesená",J105,0)</f>
        <v>0</v>
      </c>
      <c r="BI105" s="215">
        <f>IF(N105="nulová",J105,0)</f>
        <v>0</v>
      </c>
      <c r="BJ105" s="16" t="s">
        <v>77</v>
      </c>
      <c r="BK105" s="215">
        <f>ROUND(I105*H105,2)</f>
        <v>0</v>
      </c>
      <c r="BL105" s="16" t="s">
        <v>236</v>
      </c>
      <c r="BM105" s="214" t="s">
        <v>1172</v>
      </c>
    </row>
    <row r="106" s="2" customFormat="1">
      <c r="A106" s="37"/>
      <c r="B106" s="38"/>
      <c r="C106" s="39"/>
      <c r="D106" s="216" t="s">
        <v>149</v>
      </c>
      <c r="E106" s="39"/>
      <c r="F106" s="217" t="s">
        <v>1173</v>
      </c>
      <c r="G106" s="39"/>
      <c r="H106" s="39"/>
      <c r="I106" s="218"/>
      <c r="J106" s="39"/>
      <c r="K106" s="39"/>
      <c r="L106" s="43"/>
      <c r="M106" s="219"/>
      <c r="N106" s="220"/>
      <c r="O106" s="83"/>
      <c r="P106" s="83"/>
      <c r="Q106" s="83"/>
      <c r="R106" s="83"/>
      <c r="S106" s="83"/>
      <c r="T106" s="84"/>
      <c r="U106" s="37"/>
      <c r="V106" s="37"/>
      <c r="W106" s="37"/>
      <c r="X106" s="37"/>
      <c r="Y106" s="37"/>
      <c r="Z106" s="37"/>
      <c r="AA106" s="37"/>
      <c r="AB106" s="37"/>
      <c r="AC106" s="37"/>
      <c r="AD106" s="37"/>
      <c r="AE106" s="37"/>
      <c r="AT106" s="16" t="s">
        <v>149</v>
      </c>
      <c r="AU106" s="16" t="s">
        <v>79</v>
      </c>
    </row>
    <row r="107" s="13" customFormat="1">
      <c r="A107" s="13"/>
      <c r="B107" s="221"/>
      <c r="C107" s="222"/>
      <c r="D107" s="223" t="s">
        <v>151</v>
      </c>
      <c r="E107" s="224" t="s">
        <v>19</v>
      </c>
      <c r="F107" s="225" t="s">
        <v>1174</v>
      </c>
      <c r="G107" s="222"/>
      <c r="H107" s="226">
        <v>4</v>
      </c>
      <c r="I107" s="227"/>
      <c r="J107" s="222"/>
      <c r="K107" s="222"/>
      <c r="L107" s="228"/>
      <c r="M107" s="229"/>
      <c r="N107" s="230"/>
      <c r="O107" s="230"/>
      <c r="P107" s="230"/>
      <c r="Q107" s="230"/>
      <c r="R107" s="230"/>
      <c r="S107" s="230"/>
      <c r="T107" s="231"/>
      <c r="U107" s="13"/>
      <c r="V107" s="13"/>
      <c r="W107" s="13"/>
      <c r="X107" s="13"/>
      <c r="Y107" s="13"/>
      <c r="Z107" s="13"/>
      <c r="AA107" s="13"/>
      <c r="AB107" s="13"/>
      <c r="AC107" s="13"/>
      <c r="AD107" s="13"/>
      <c r="AE107" s="13"/>
      <c r="AT107" s="232" t="s">
        <v>151</v>
      </c>
      <c r="AU107" s="232" t="s">
        <v>79</v>
      </c>
      <c r="AV107" s="13" t="s">
        <v>79</v>
      </c>
      <c r="AW107" s="13" t="s">
        <v>31</v>
      </c>
      <c r="AX107" s="13" t="s">
        <v>69</v>
      </c>
      <c r="AY107" s="232" t="s">
        <v>140</v>
      </c>
    </row>
    <row r="108" s="13" customFormat="1">
      <c r="A108" s="13"/>
      <c r="B108" s="221"/>
      <c r="C108" s="222"/>
      <c r="D108" s="223" t="s">
        <v>151</v>
      </c>
      <c r="E108" s="224" t="s">
        <v>19</v>
      </c>
      <c r="F108" s="225" t="s">
        <v>1175</v>
      </c>
      <c r="G108" s="222"/>
      <c r="H108" s="226">
        <v>1</v>
      </c>
      <c r="I108" s="227"/>
      <c r="J108" s="222"/>
      <c r="K108" s="222"/>
      <c r="L108" s="228"/>
      <c r="M108" s="229"/>
      <c r="N108" s="230"/>
      <c r="O108" s="230"/>
      <c r="P108" s="230"/>
      <c r="Q108" s="230"/>
      <c r="R108" s="230"/>
      <c r="S108" s="230"/>
      <c r="T108" s="231"/>
      <c r="U108" s="13"/>
      <c r="V108" s="13"/>
      <c r="W108" s="13"/>
      <c r="X108" s="13"/>
      <c r="Y108" s="13"/>
      <c r="Z108" s="13"/>
      <c r="AA108" s="13"/>
      <c r="AB108" s="13"/>
      <c r="AC108" s="13"/>
      <c r="AD108" s="13"/>
      <c r="AE108" s="13"/>
      <c r="AT108" s="232" t="s">
        <v>151</v>
      </c>
      <c r="AU108" s="232" t="s">
        <v>79</v>
      </c>
      <c r="AV108" s="13" t="s">
        <v>79</v>
      </c>
      <c r="AW108" s="13" t="s">
        <v>31</v>
      </c>
      <c r="AX108" s="13" t="s">
        <v>69</v>
      </c>
      <c r="AY108" s="232" t="s">
        <v>140</v>
      </c>
    </row>
    <row r="109" s="2" customFormat="1" ht="21.75" customHeight="1">
      <c r="A109" s="37"/>
      <c r="B109" s="38"/>
      <c r="C109" s="203" t="s">
        <v>195</v>
      </c>
      <c r="D109" s="203" t="s">
        <v>142</v>
      </c>
      <c r="E109" s="204" t="s">
        <v>1176</v>
      </c>
      <c r="F109" s="205" t="s">
        <v>1177</v>
      </c>
      <c r="G109" s="206" t="s">
        <v>423</v>
      </c>
      <c r="H109" s="207">
        <v>1</v>
      </c>
      <c r="I109" s="208"/>
      <c r="J109" s="209">
        <f>ROUND(I109*H109,2)</f>
        <v>0</v>
      </c>
      <c r="K109" s="205" t="s">
        <v>146</v>
      </c>
      <c r="L109" s="43"/>
      <c r="M109" s="210" t="s">
        <v>19</v>
      </c>
      <c r="N109" s="211" t="s">
        <v>40</v>
      </c>
      <c r="O109" s="83"/>
      <c r="P109" s="212">
        <f>O109*H109</f>
        <v>0</v>
      </c>
      <c r="Q109" s="212">
        <v>0.00014999999999999999</v>
      </c>
      <c r="R109" s="212">
        <f>Q109*H109</f>
        <v>0.00014999999999999999</v>
      </c>
      <c r="S109" s="212">
        <v>0</v>
      </c>
      <c r="T109" s="213">
        <f>S109*H109</f>
        <v>0</v>
      </c>
      <c r="U109" s="37"/>
      <c r="V109" s="37"/>
      <c r="W109" s="37"/>
      <c r="X109" s="37"/>
      <c r="Y109" s="37"/>
      <c r="Z109" s="37"/>
      <c r="AA109" s="37"/>
      <c r="AB109" s="37"/>
      <c r="AC109" s="37"/>
      <c r="AD109" s="37"/>
      <c r="AE109" s="37"/>
      <c r="AR109" s="214" t="s">
        <v>236</v>
      </c>
      <c r="AT109" s="214" t="s">
        <v>142</v>
      </c>
      <c r="AU109" s="214" t="s">
        <v>79</v>
      </c>
      <c r="AY109" s="16" t="s">
        <v>140</v>
      </c>
      <c r="BE109" s="215">
        <f>IF(N109="základní",J109,0)</f>
        <v>0</v>
      </c>
      <c r="BF109" s="215">
        <f>IF(N109="snížená",J109,0)</f>
        <v>0</v>
      </c>
      <c r="BG109" s="215">
        <f>IF(N109="zákl. přenesená",J109,0)</f>
        <v>0</v>
      </c>
      <c r="BH109" s="215">
        <f>IF(N109="sníž. přenesená",J109,0)</f>
        <v>0</v>
      </c>
      <c r="BI109" s="215">
        <f>IF(N109="nulová",J109,0)</f>
        <v>0</v>
      </c>
      <c r="BJ109" s="16" t="s">
        <v>77</v>
      </c>
      <c r="BK109" s="215">
        <f>ROUND(I109*H109,2)</f>
        <v>0</v>
      </c>
      <c r="BL109" s="16" t="s">
        <v>236</v>
      </c>
      <c r="BM109" s="214" t="s">
        <v>1178</v>
      </c>
    </row>
    <row r="110" s="2" customFormat="1">
      <c r="A110" s="37"/>
      <c r="B110" s="38"/>
      <c r="C110" s="39"/>
      <c r="D110" s="216" t="s">
        <v>149</v>
      </c>
      <c r="E110" s="39"/>
      <c r="F110" s="217" t="s">
        <v>1179</v>
      </c>
      <c r="G110" s="39"/>
      <c r="H110" s="39"/>
      <c r="I110" s="218"/>
      <c r="J110" s="39"/>
      <c r="K110" s="39"/>
      <c r="L110" s="43"/>
      <c r="M110" s="219"/>
      <c r="N110" s="220"/>
      <c r="O110" s="83"/>
      <c r="P110" s="83"/>
      <c r="Q110" s="83"/>
      <c r="R110" s="83"/>
      <c r="S110" s="83"/>
      <c r="T110" s="84"/>
      <c r="U110" s="37"/>
      <c r="V110" s="37"/>
      <c r="W110" s="37"/>
      <c r="X110" s="37"/>
      <c r="Y110" s="37"/>
      <c r="Z110" s="37"/>
      <c r="AA110" s="37"/>
      <c r="AB110" s="37"/>
      <c r="AC110" s="37"/>
      <c r="AD110" s="37"/>
      <c r="AE110" s="37"/>
      <c r="AT110" s="16" t="s">
        <v>149</v>
      </c>
      <c r="AU110" s="16" t="s">
        <v>79</v>
      </c>
    </row>
    <row r="111" s="13" customFormat="1">
      <c r="A111" s="13"/>
      <c r="B111" s="221"/>
      <c r="C111" s="222"/>
      <c r="D111" s="223" t="s">
        <v>151</v>
      </c>
      <c r="E111" s="224" t="s">
        <v>19</v>
      </c>
      <c r="F111" s="225" t="s">
        <v>855</v>
      </c>
      <c r="G111" s="222"/>
      <c r="H111" s="226">
        <v>1</v>
      </c>
      <c r="I111" s="227"/>
      <c r="J111" s="222"/>
      <c r="K111" s="222"/>
      <c r="L111" s="228"/>
      <c r="M111" s="229"/>
      <c r="N111" s="230"/>
      <c r="O111" s="230"/>
      <c r="P111" s="230"/>
      <c r="Q111" s="230"/>
      <c r="R111" s="230"/>
      <c r="S111" s="230"/>
      <c r="T111" s="231"/>
      <c r="U111" s="13"/>
      <c r="V111" s="13"/>
      <c r="W111" s="13"/>
      <c r="X111" s="13"/>
      <c r="Y111" s="13"/>
      <c r="Z111" s="13"/>
      <c r="AA111" s="13"/>
      <c r="AB111" s="13"/>
      <c r="AC111" s="13"/>
      <c r="AD111" s="13"/>
      <c r="AE111" s="13"/>
      <c r="AT111" s="232" t="s">
        <v>151</v>
      </c>
      <c r="AU111" s="232" t="s">
        <v>79</v>
      </c>
      <c r="AV111" s="13" t="s">
        <v>79</v>
      </c>
      <c r="AW111" s="13" t="s">
        <v>31</v>
      </c>
      <c r="AX111" s="13" t="s">
        <v>69</v>
      </c>
      <c r="AY111" s="232" t="s">
        <v>140</v>
      </c>
    </row>
    <row r="112" s="2" customFormat="1" ht="24.15" customHeight="1">
      <c r="A112" s="37"/>
      <c r="B112" s="38"/>
      <c r="C112" s="203" t="s">
        <v>201</v>
      </c>
      <c r="D112" s="203" t="s">
        <v>142</v>
      </c>
      <c r="E112" s="204" t="s">
        <v>1180</v>
      </c>
      <c r="F112" s="205" t="s">
        <v>1181</v>
      </c>
      <c r="G112" s="206" t="s">
        <v>382</v>
      </c>
      <c r="H112" s="207">
        <v>24</v>
      </c>
      <c r="I112" s="208"/>
      <c r="J112" s="209">
        <f>ROUND(I112*H112,2)</f>
        <v>0</v>
      </c>
      <c r="K112" s="205" t="s">
        <v>146</v>
      </c>
      <c r="L112" s="43"/>
      <c r="M112" s="210" t="s">
        <v>19</v>
      </c>
      <c r="N112" s="211" t="s">
        <v>40</v>
      </c>
      <c r="O112" s="83"/>
      <c r="P112" s="212">
        <f>O112*H112</f>
        <v>0</v>
      </c>
      <c r="Q112" s="212">
        <v>0</v>
      </c>
      <c r="R112" s="212">
        <f>Q112*H112</f>
        <v>0</v>
      </c>
      <c r="S112" s="212">
        <v>0</v>
      </c>
      <c r="T112" s="213">
        <f>S112*H112</f>
        <v>0</v>
      </c>
      <c r="U112" s="37"/>
      <c r="V112" s="37"/>
      <c r="W112" s="37"/>
      <c r="X112" s="37"/>
      <c r="Y112" s="37"/>
      <c r="Z112" s="37"/>
      <c r="AA112" s="37"/>
      <c r="AB112" s="37"/>
      <c r="AC112" s="37"/>
      <c r="AD112" s="37"/>
      <c r="AE112" s="37"/>
      <c r="AR112" s="214" t="s">
        <v>236</v>
      </c>
      <c r="AT112" s="214" t="s">
        <v>142</v>
      </c>
      <c r="AU112" s="214" t="s">
        <v>79</v>
      </c>
      <c r="AY112" s="16" t="s">
        <v>140</v>
      </c>
      <c r="BE112" s="215">
        <f>IF(N112="základní",J112,0)</f>
        <v>0</v>
      </c>
      <c r="BF112" s="215">
        <f>IF(N112="snížená",J112,0)</f>
        <v>0</v>
      </c>
      <c r="BG112" s="215">
        <f>IF(N112="zákl. přenesená",J112,0)</f>
        <v>0</v>
      </c>
      <c r="BH112" s="215">
        <f>IF(N112="sníž. přenesená",J112,0)</f>
        <v>0</v>
      </c>
      <c r="BI112" s="215">
        <f>IF(N112="nulová",J112,0)</f>
        <v>0</v>
      </c>
      <c r="BJ112" s="16" t="s">
        <v>77</v>
      </c>
      <c r="BK112" s="215">
        <f>ROUND(I112*H112,2)</f>
        <v>0</v>
      </c>
      <c r="BL112" s="16" t="s">
        <v>236</v>
      </c>
      <c r="BM112" s="214" t="s">
        <v>1182</v>
      </c>
    </row>
    <row r="113" s="2" customFormat="1">
      <c r="A113" s="37"/>
      <c r="B113" s="38"/>
      <c r="C113" s="39"/>
      <c r="D113" s="216" t="s">
        <v>149</v>
      </c>
      <c r="E113" s="39"/>
      <c r="F113" s="217" t="s">
        <v>1183</v>
      </c>
      <c r="G113" s="39"/>
      <c r="H113" s="39"/>
      <c r="I113" s="218"/>
      <c r="J113" s="39"/>
      <c r="K113" s="39"/>
      <c r="L113" s="43"/>
      <c r="M113" s="219"/>
      <c r="N113" s="220"/>
      <c r="O113" s="83"/>
      <c r="P113" s="83"/>
      <c r="Q113" s="83"/>
      <c r="R113" s="83"/>
      <c r="S113" s="83"/>
      <c r="T113" s="84"/>
      <c r="U113" s="37"/>
      <c r="V113" s="37"/>
      <c r="W113" s="37"/>
      <c r="X113" s="37"/>
      <c r="Y113" s="37"/>
      <c r="Z113" s="37"/>
      <c r="AA113" s="37"/>
      <c r="AB113" s="37"/>
      <c r="AC113" s="37"/>
      <c r="AD113" s="37"/>
      <c r="AE113" s="37"/>
      <c r="AT113" s="16" t="s">
        <v>149</v>
      </c>
      <c r="AU113" s="16" t="s">
        <v>79</v>
      </c>
    </row>
    <row r="114" s="2" customFormat="1" ht="16.5" customHeight="1">
      <c r="A114" s="37"/>
      <c r="B114" s="38"/>
      <c r="C114" s="203" t="s">
        <v>207</v>
      </c>
      <c r="D114" s="203" t="s">
        <v>142</v>
      </c>
      <c r="E114" s="204" t="s">
        <v>1184</v>
      </c>
      <c r="F114" s="205" t="s">
        <v>1185</v>
      </c>
      <c r="G114" s="206" t="s">
        <v>621</v>
      </c>
      <c r="H114" s="207">
        <v>1</v>
      </c>
      <c r="I114" s="208"/>
      <c r="J114" s="209">
        <f>ROUND(I114*H114,2)</f>
        <v>0</v>
      </c>
      <c r="K114" s="205" t="s">
        <v>19</v>
      </c>
      <c r="L114" s="43"/>
      <c r="M114" s="210" t="s">
        <v>19</v>
      </c>
      <c r="N114" s="211" t="s">
        <v>40</v>
      </c>
      <c r="O114" s="83"/>
      <c r="P114" s="212">
        <f>O114*H114</f>
        <v>0</v>
      </c>
      <c r="Q114" s="212">
        <v>0</v>
      </c>
      <c r="R114" s="212">
        <f>Q114*H114</f>
        <v>0</v>
      </c>
      <c r="S114" s="212">
        <v>0</v>
      </c>
      <c r="T114" s="213">
        <f>S114*H114</f>
        <v>0</v>
      </c>
      <c r="U114" s="37"/>
      <c r="V114" s="37"/>
      <c r="W114" s="37"/>
      <c r="X114" s="37"/>
      <c r="Y114" s="37"/>
      <c r="Z114" s="37"/>
      <c r="AA114" s="37"/>
      <c r="AB114" s="37"/>
      <c r="AC114" s="37"/>
      <c r="AD114" s="37"/>
      <c r="AE114" s="37"/>
      <c r="AR114" s="214" t="s">
        <v>236</v>
      </c>
      <c r="AT114" s="214" t="s">
        <v>142</v>
      </c>
      <c r="AU114" s="214" t="s">
        <v>79</v>
      </c>
      <c r="AY114" s="16" t="s">
        <v>140</v>
      </c>
      <c r="BE114" s="215">
        <f>IF(N114="základní",J114,0)</f>
        <v>0</v>
      </c>
      <c r="BF114" s="215">
        <f>IF(N114="snížená",J114,0)</f>
        <v>0</v>
      </c>
      <c r="BG114" s="215">
        <f>IF(N114="zákl. přenesená",J114,0)</f>
        <v>0</v>
      </c>
      <c r="BH114" s="215">
        <f>IF(N114="sníž. přenesená",J114,0)</f>
        <v>0</v>
      </c>
      <c r="BI114" s="215">
        <f>IF(N114="nulová",J114,0)</f>
        <v>0</v>
      </c>
      <c r="BJ114" s="16" t="s">
        <v>77</v>
      </c>
      <c r="BK114" s="215">
        <f>ROUND(I114*H114,2)</f>
        <v>0</v>
      </c>
      <c r="BL114" s="16" t="s">
        <v>236</v>
      </c>
      <c r="BM114" s="214" t="s">
        <v>1186</v>
      </c>
    </row>
    <row r="115" s="2" customFormat="1">
      <c r="A115" s="37"/>
      <c r="B115" s="38"/>
      <c r="C115" s="39"/>
      <c r="D115" s="223" t="s">
        <v>391</v>
      </c>
      <c r="E115" s="39"/>
      <c r="F115" s="243" t="s">
        <v>1187</v>
      </c>
      <c r="G115" s="39"/>
      <c r="H115" s="39"/>
      <c r="I115" s="218"/>
      <c r="J115" s="39"/>
      <c r="K115" s="39"/>
      <c r="L115" s="43"/>
      <c r="M115" s="219"/>
      <c r="N115" s="220"/>
      <c r="O115" s="83"/>
      <c r="P115" s="83"/>
      <c r="Q115" s="83"/>
      <c r="R115" s="83"/>
      <c r="S115" s="83"/>
      <c r="T115" s="84"/>
      <c r="U115" s="37"/>
      <c r="V115" s="37"/>
      <c r="W115" s="37"/>
      <c r="X115" s="37"/>
      <c r="Y115" s="37"/>
      <c r="Z115" s="37"/>
      <c r="AA115" s="37"/>
      <c r="AB115" s="37"/>
      <c r="AC115" s="37"/>
      <c r="AD115" s="37"/>
      <c r="AE115" s="37"/>
      <c r="AT115" s="16" t="s">
        <v>391</v>
      </c>
      <c r="AU115" s="16" t="s">
        <v>79</v>
      </c>
    </row>
    <row r="116" s="2" customFormat="1" ht="44.25" customHeight="1">
      <c r="A116" s="37"/>
      <c r="B116" s="38"/>
      <c r="C116" s="203" t="s">
        <v>214</v>
      </c>
      <c r="D116" s="203" t="s">
        <v>142</v>
      </c>
      <c r="E116" s="204" t="s">
        <v>1188</v>
      </c>
      <c r="F116" s="205" t="s">
        <v>1189</v>
      </c>
      <c r="G116" s="206" t="s">
        <v>524</v>
      </c>
      <c r="H116" s="244"/>
      <c r="I116" s="208"/>
      <c r="J116" s="209">
        <f>ROUND(I116*H116,2)</f>
        <v>0</v>
      </c>
      <c r="K116" s="205" t="s">
        <v>146</v>
      </c>
      <c r="L116" s="43"/>
      <c r="M116" s="210" t="s">
        <v>19</v>
      </c>
      <c r="N116" s="211" t="s">
        <v>40</v>
      </c>
      <c r="O116" s="83"/>
      <c r="P116" s="212">
        <f>O116*H116</f>
        <v>0</v>
      </c>
      <c r="Q116" s="212">
        <v>0</v>
      </c>
      <c r="R116" s="212">
        <f>Q116*H116</f>
        <v>0</v>
      </c>
      <c r="S116" s="212">
        <v>0</v>
      </c>
      <c r="T116" s="213">
        <f>S116*H116</f>
        <v>0</v>
      </c>
      <c r="U116" s="37"/>
      <c r="V116" s="37"/>
      <c r="W116" s="37"/>
      <c r="X116" s="37"/>
      <c r="Y116" s="37"/>
      <c r="Z116" s="37"/>
      <c r="AA116" s="37"/>
      <c r="AB116" s="37"/>
      <c r="AC116" s="37"/>
      <c r="AD116" s="37"/>
      <c r="AE116" s="37"/>
      <c r="AR116" s="214" t="s">
        <v>236</v>
      </c>
      <c r="AT116" s="214" t="s">
        <v>142</v>
      </c>
      <c r="AU116" s="214" t="s">
        <v>79</v>
      </c>
      <c r="AY116" s="16" t="s">
        <v>140</v>
      </c>
      <c r="BE116" s="215">
        <f>IF(N116="základní",J116,0)</f>
        <v>0</v>
      </c>
      <c r="BF116" s="215">
        <f>IF(N116="snížená",J116,0)</f>
        <v>0</v>
      </c>
      <c r="BG116" s="215">
        <f>IF(N116="zákl. přenesená",J116,0)</f>
        <v>0</v>
      </c>
      <c r="BH116" s="215">
        <f>IF(N116="sníž. přenesená",J116,0)</f>
        <v>0</v>
      </c>
      <c r="BI116" s="215">
        <f>IF(N116="nulová",J116,0)</f>
        <v>0</v>
      </c>
      <c r="BJ116" s="16" t="s">
        <v>77</v>
      </c>
      <c r="BK116" s="215">
        <f>ROUND(I116*H116,2)</f>
        <v>0</v>
      </c>
      <c r="BL116" s="16" t="s">
        <v>236</v>
      </c>
      <c r="BM116" s="214" t="s">
        <v>1190</v>
      </c>
    </row>
    <row r="117" s="2" customFormat="1">
      <c r="A117" s="37"/>
      <c r="B117" s="38"/>
      <c r="C117" s="39"/>
      <c r="D117" s="216" t="s">
        <v>149</v>
      </c>
      <c r="E117" s="39"/>
      <c r="F117" s="217" t="s">
        <v>1191</v>
      </c>
      <c r="G117" s="39"/>
      <c r="H117" s="39"/>
      <c r="I117" s="218"/>
      <c r="J117" s="39"/>
      <c r="K117" s="39"/>
      <c r="L117" s="43"/>
      <c r="M117" s="219"/>
      <c r="N117" s="220"/>
      <c r="O117" s="83"/>
      <c r="P117" s="83"/>
      <c r="Q117" s="83"/>
      <c r="R117" s="83"/>
      <c r="S117" s="83"/>
      <c r="T117" s="84"/>
      <c r="U117" s="37"/>
      <c r="V117" s="37"/>
      <c r="W117" s="37"/>
      <c r="X117" s="37"/>
      <c r="Y117" s="37"/>
      <c r="Z117" s="37"/>
      <c r="AA117" s="37"/>
      <c r="AB117" s="37"/>
      <c r="AC117" s="37"/>
      <c r="AD117" s="37"/>
      <c r="AE117" s="37"/>
      <c r="AT117" s="16" t="s">
        <v>149</v>
      </c>
      <c r="AU117" s="16" t="s">
        <v>79</v>
      </c>
    </row>
    <row r="118" s="12" customFormat="1" ht="22.8" customHeight="1">
      <c r="A118" s="12"/>
      <c r="B118" s="187"/>
      <c r="C118" s="188"/>
      <c r="D118" s="189" t="s">
        <v>68</v>
      </c>
      <c r="E118" s="201" t="s">
        <v>1192</v>
      </c>
      <c r="F118" s="201" t="s">
        <v>1193</v>
      </c>
      <c r="G118" s="188"/>
      <c r="H118" s="188"/>
      <c r="I118" s="191"/>
      <c r="J118" s="202">
        <f>BK118</f>
        <v>0</v>
      </c>
      <c r="K118" s="188"/>
      <c r="L118" s="193"/>
      <c r="M118" s="194"/>
      <c r="N118" s="195"/>
      <c r="O118" s="195"/>
      <c r="P118" s="196">
        <f>SUM(P119:P150)</f>
        <v>0</v>
      </c>
      <c r="Q118" s="195"/>
      <c r="R118" s="196">
        <f>SUM(R119:R150)</f>
        <v>0.050977979999999999</v>
      </c>
      <c r="S118" s="195"/>
      <c r="T118" s="197">
        <f>SUM(T119:T150)</f>
        <v>0</v>
      </c>
      <c r="U118" s="12"/>
      <c r="V118" s="12"/>
      <c r="W118" s="12"/>
      <c r="X118" s="12"/>
      <c r="Y118" s="12"/>
      <c r="Z118" s="12"/>
      <c r="AA118" s="12"/>
      <c r="AB118" s="12"/>
      <c r="AC118" s="12"/>
      <c r="AD118" s="12"/>
      <c r="AE118" s="12"/>
      <c r="AR118" s="198" t="s">
        <v>79</v>
      </c>
      <c r="AT118" s="199" t="s">
        <v>68</v>
      </c>
      <c r="AU118" s="199" t="s">
        <v>77</v>
      </c>
      <c r="AY118" s="198" t="s">
        <v>140</v>
      </c>
      <c r="BK118" s="200">
        <f>SUM(BK119:BK150)</f>
        <v>0</v>
      </c>
    </row>
    <row r="119" s="2" customFormat="1" ht="33" customHeight="1">
      <c r="A119" s="37"/>
      <c r="B119" s="38"/>
      <c r="C119" s="203" t="s">
        <v>220</v>
      </c>
      <c r="D119" s="203" t="s">
        <v>142</v>
      </c>
      <c r="E119" s="204" t="s">
        <v>1194</v>
      </c>
      <c r="F119" s="205" t="s">
        <v>1195</v>
      </c>
      <c r="G119" s="206" t="s">
        <v>382</v>
      </c>
      <c r="H119" s="207">
        <v>7</v>
      </c>
      <c r="I119" s="208"/>
      <c r="J119" s="209">
        <f>ROUND(I119*H119,2)</f>
        <v>0</v>
      </c>
      <c r="K119" s="205" t="s">
        <v>146</v>
      </c>
      <c r="L119" s="43"/>
      <c r="M119" s="210" t="s">
        <v>19</v>
      </c>
      <c r="N119" s="211" t="s">
        <v>40</v>
      </c>
      <c r="O119" s="83"/>
      <c r="P119" s="212">
        <f>O119*H119</f>
        <v>0</v>
      </c>
      <c r="Q119" s="212">
        <v>0.00084000000000000003</v>
      </c>
      <c r="R119" s="212">
        <f>Q119*H119</f>
        <v>0.0058799999999999998</v>
      </c>
      <c r="S119" s="212">
        <v>0</v>
      </c>
      <c r="T119" s="213">
        <f>S119*H119</f>
        <v>0</v>
      </c>
      <c r="U119" s="37"/>
      <c r="V119" s="37"/>
      <c r="W119" s="37"/>
      <c r="X119" s="37"/>
      <c r="Y119" s="37"/>
      <c r="Z119" s="37"/>
      <c r="AA119" s="37"/>
      <c r="AB119" s="37"/>
      <c r="AC119" s="37"/>
      <c r="AD119" s="37"/>
      <c r="AE119" s="37"/>
      <c r="AR119" s="214" t="s">
        <v>236</v>
      </c>
      <c r="AT119" s="214" t="s">
        <v>142</v>
      </c>
      <c r="AU119" s="214" t="s">
        <v>79</v>
      </c>
      <c r="AY119" s="16" t="s">
        <v>140</v>
      </c>
      <c r="BE119" s="215">
        <f>IF(N119="základní",J119,0)</f>
        <v>0</v>
      </c>
      <c r="BF119" s="215">
        <f>IF(N119="snížená",J119,0)</f>
        <v>0</v>
      </c>
      <c r="BG119" s="215">
        <f>IF(N119="zákl. přenesená",J119,0)</f>
        <v>0</v>
      </c>
      <c r="BH119" s="215">
        <f>IF(N119="sníž. přenesená",J119,0)</f>
        <v>0</v>
      </c>
      <c r="BI119" s="215">
        <f>IF(N119="nulová",J119,0)</f>
        <v>0</v>
      </c>
      <c r="BJ119" s="16" t="s">
        <v>77</v>
      </c>
      <c r="BK119" s="215">
        <f>ROUND(I119*H119,2)</f>
        <v>0</v>
      </c>
      <c r="BL119" s="16" t="s">
        <v>236</v>
      </c>
      <c r="BM119" s="214" t="s">
        <v>1196</v>
      </c>
    </row>
    <row r="120" s="2" customFormat="1">
      <c r="A120" s="37"/>
      <c r="B120" s="38"/>
      <c r="C120" s="39"/>
      <c r="D120" s="216" t="s">
        <v>149</v>
      </c>
      <c r="E120" s="39"/>
      <c r="F120" s="217" t="s">
        <v>1197</v>
      </c>
      <c r="G120" s="39"/>
      <c r="H120" s="39"/>
      <c r="I120" s="218"/>
      <c r="J120" s="39"/>
      <c r="K120" s="39"/>
      <c r="L120" s="43"/>
      <c r="M120" s="219"/>
      <c r="N120" s="220"/>
      <c r="O120" s="83"/>
      <c r="P120" s="83"/>
      <c r="Q120" s="83"/>
      <c r="R120" s="83"/>
      <c r="S120" s="83"/>
      <c r="T120" s="84"/>
      <c r="U120" s="37"/>
      <c r="V120" s="37"/>
      <c r="W120" s="37"/>
      <c r="X120" s="37"/>
      <c r="Y120" s="37"/>
      <c r="Z120" s="37"/>
      <c r="AA120" s="37"/>
      <c r="AB120" s="37"/>
      <c r="AC120" s="37"/>
      <c r="AD120" s="37"/>
      <c r="AE120" s="37"/>
      <c r="AT120" s="16" t="s">
        <v>149</v>
      </c>
      <c r="AU120" s="16" t="s">
        <v>79</v>
      </c>
    </row>
    <row r="121" s="2" customFormat="1" ht="33" customHeight="1">
      <c r="A121" s="37"/>
      <c r="B121" s="38"/>
      <c r="C121" s="203" t="s">
        <v>226</v>
      </c>
      <c r="D121" s="203" t="s">
        <v>142</v>
      </c>
      <c r="E121" s="204" t="s">
        <v>1198</v>
      </c>
      <c r="F121" s="205" t="s">
        <v>1199</v>
      </c>
      <c r="G121" s="206" t="s">
        <v>382</v>
      </c>
      <c r="H121" s="207">
        <v>25</v>
      </c>
      <c r="I121" s="208"/>
      <c r="J121" s="209">
        <f>ROUND(I121*H121,2)</f>
        <v>0</v>
      </c>
      <c r="K121" s="205" t="s">
        <v>146</v>
      </c>
      <c r="L121" s="43"/>
      <c r="M121" s="210" t="s">
        <v>19</v>
      </c>
      <c r="N121" s="211" t="s">
        <v>40</v>
      </c>
      <c r="O121" s="83"/>
      <c r="P121" s="212">
        <f>O121*H121</f>
        <v>0</v>
      </c>
      <c r="Q121" s="212">
        <v>0.00116</v>
      </c>
      <c r="R121" s="212">
        <f>Q121*H121</f>
        <v>0.029000000000000001</v>
      </c>
      <c r="S121" s="212">
        <v>0</v>
      </c>
      <c r="T121" s="213">
        <f>S121*H121</f>
        <v>0</v>
      </c>
      <c r="U121" s="37"/>
      <c r="V121" s="37"/>
      <c r="W121" s="37"/>
      <c r="X121" s="37"/>
      <c r="Y121" s="37"/>
      <c r="Z121" s="37"/>
      <c r="AA121" s="37"/>
      <c r="AB121" s="37"/>
      <c r="AC121" s="37"/>
      <c r="AD121" s="37"/>
      <c r="AE121" s="37"/>
      <c r="AR121" s="214" t="s">
        <v>236</v>
      </c>
      <c r="AT121" s="214" t="s">
        <v>142</v>
      </c>
      <c r="AU121" s="214" t="s">
        <v>79</v>
      </c>
      <c r="AY121" s="16" t="s">
        <v>140</v>
      </c>
      <c r="BE121" s="215">
        <f>IF(N121="základní",J121,0)</f>
        <v>0</v>
      </c>
      <c r="BF121" s="215">
        <f>IF(N121="snížená",J121,0)</f>
        <v>0</v>
      </c>
      <c r="BG121" s="215">
        <f>IF(N121="zákl. přenesená",J121,0)</f>
        <v>0</v>
      </c>
      <c r="BH121" s="215">
        <f>IF(N121="sníž. přenesená",J121,0)</f>
        <v>0</v>
      </c>
      <c r="BI121" s="215">
        <f>IF(N121="nulová",J121,0)</f>
        <v>0</v>
      </c>
      <c r="BJ121" s="16" t="s">
        <v>77</v>
      </c>
      <c r="BK121" s="215">
        <f>ROUND(I121*H121,2)</f>
        <v>0</v>
      </c>
      <c r="BL121" s="16" t="s">
        <v>236</v>
      </c>
      <c r="BM121" s="214" t="s">
        <v>1200</v>
      </c>
    </row>
    <row r="122" s="2" customFormat="1">
      <c r="A122" s="37"/>
      <c r="B122" s="38"/>
      <c r="C122" s="39"/>
      <c r="D122" s="216" t="s">
        <v>149</v>
      </c>
      <c r="E122" s="39"/>
      <c r="F122" s="217" t="s">
        <v>1201</v>
      </c>
      <c r="G122" s="39"/>
      <c r="H122" s="39"/>
      <c r="I122" s="218"/>
      <c r="J122" s="39"/>
      <c r="K122" s="39"/>
      <c r="L122" s="43"/>
      <c r="M122" s="219"/>
      <c r="N122" s="220"/>
      <c r="O122" s="83"/>
      <c r="P122" s="83"/>
      <c r="Q122" s="83"/>
      <c r="R122" s="83"/>
      <c r="S122" s="83"/>
      <c r="T122" s="84"/>
      <c r="U122" s="37"/>
      <c r="V122" s="37"/>
      <c r="W122" s="37"/>
      <c r="X122" s="37"/>
      <c r="Y122" s="37"/>
      <c r="Z122" s="37"/>
      <c r="AA122" s="37"/>
      <c r="AB122" s="37"/>
      <c r="AC122" s="37"/>
      <c r="AD122" s="37"/>
      <c r="AE122" s="37"/>
      <c r="AT122" s="16" t="s">
        <v>149</v>
      </c>
      <c r="AU122" s="16" t="s">
        <v>79</v>
      </c>
    </row>
    <row r="123" s="2" customFormat="1" ht="33" customHeight="1">
      <c r="A123" s="37"/>
      <c r="B123" s="38"/>
      <c r="C123" s="203" t="s">
        <v>8</v>
      </c>
      <c r="D123" s="203" t="s">
        <v>142</v>
      </c>
      <c r="E123" s="204" t="s">
        <v>1202</v>
      </c>
      <c r="F123" s="205" t="s">
        <v>1203</v>
      </c>
      <c r="G123" s="206" t="s">
        <v>382</v>
      </c>
      <c r="H123" s="207">
        <v>2</v>
      </c>
      <c r="I123" s="208"/>
      <c r="J123" s="209">
        <f>ROUND(I123*H123,2)</f>
        <v>0</v>
      </c>
      <c r="K123" s="205" t="s">
        <v>146</v>
      </c>
      <c r="L123" s="43"/>
      <c r="M123" s="210" t="s">
        <v>19</v>
      </c>
      <c r="N123" s="211" t="s">
        <v>40</v>
      </c>
      <c r="O123" s="83"/>
      <c r="P123" s="212">
        <f>O123*H123</f>
        <v>0</v>
      </c>
      <c r="Q123" s="212">
        <v>0.0014400000000000001</v>
      </c>
      <c r="R123" s="212">
        <f>Q123*H123</f>
        <v>0.0028800000000000002</v>
      </c>
      <c r="S123" s="212">
        <v>0</v>
      </c>
      <c r="T123" s="213">
        <f>S123*H123</f>
        <v>0</v>
      </c>
      <c r="U123" s="37"/>
      <c r="V123" s="37"/>
      <c r="W123" s="37"/>
      <c r="X123" s="37"/>
      <c r="Y123" s="37"/>
      <c r="Z123" s="37"/>
      <c r="AA123" s="37"/>
      <c r="AB123" s="37"/>
      <c r="AC123" s="37"/>
      <c r="AD123" s="37"/>
      <c r="AE123" s="37"/>
      <c r="AR123" s="214" t="s">
        <v>236</v>
      </c>
      <c r="AT123" s="214" t="s">
        <v>142</v>
      </c>
      <c r="AU123" s="214" t="s">
        <v>79</v>
      </c>
      <c r="AY123" s="16" t="s">
        <v>140</v>
      </c>
      <c r="BE123" s="215">
        <f>IF(N123="základní",J123,0)</f>
        <v>0</v>
      </c>
      <c r="BF123" s="215">
        <f>IF(N123="snížená",J123,0)</f>
        <v>0</v>
      </c>
      <c r="BG123" s="215">
        <f>IF(N123="zákl. přenesená",J123,0)</f>
        <v>0</v>
      </c>
      <c r="BH123" s="215">
        <f>IF(N123="sníž. přenesená",J123,0)</f>
        <v>0</v>
      </c>
      <c r="BI123" s="215">
        <f>IF(N123="nulová",J123,0)</f>
        <v>0</v>
      </c>
      <c r="BJ123" s="16" t="s">
        <v>77</v>
      </c>
      <c r="BK123" s="215">
        <f>ROUND(I123*H123,2)</f>
        <v>0</v>
      </c>
      <c r="BL123" s="16" t="s">
        <v>236</v>
      </c>
      <c r="BM123" s="214" t="s">
        <v>1204</v>
      </c>
    </row>
    <row r="124" s="2" customFormat="1">
      <c r="A124" s="37"/>
      <c r="B124" s="38"/>
      <c r="C124" s="39"/>
      <c r="D124" s="216" t="s">
        <v>149</v>
      </c>
      <c r="E124" s="39"/>
      <c r="F124" s="217" t="s">
        <v>1205</v>
      </c>
      <c r="G124" s="39"/>
      <c r="H124" s="39"/>
      <c r="I124" s="218"/>
      <c r="J124" s="39"/>
      <c r="K124" s="39"/>
      <c r="L124" s="43"/>
      <c r="M124" s="219"/>
      <c r="N124" s="220"/>
      <c r="O124" s="83"/>
      <c r="P124" s="83"/>
      <c r="Q124" s="83"/>
      <c r="R124" s="83"/>
      <c r="S124" s="83"/>
      <c r="T124" s="84"/>
      <c r="U124" s="37"/>
      <c r="V124" s="37"/>
      <c r="W124" s="37"/>
      <c r="X124" s="37"/>
      <c r="Y124" s="37"/>
      <c r="Z124" s="37"/>
      <c r="AA124" s="37"/>
      <c r="AB124" s="37"/>
      <c r="AC124" s="37"/>
      <c r="AD124" s="37"/>
      <c r="AE124" s="37"/>
      <c r="AT124" s="16" t="s">
        <v>149</v>
      </c>
      <c r="AU124" s="16" t="s">
        <v>79</v>
      </c>
    </row>
    <row r="125" s="13" customFormat="1">
      <c r="A125" s="13"/>
      <c r="B125" s="221"/>
      <c r="C125" s="222"/>
      <c r="D125" s="223" t="s">
        <v>151</v>
      </c>
      <c r="E125" s="224" t="s">
        <v>19</v>
      </c>
      <c r="F125" s="225" t="s">
        <v>1206</v>
      </c>
      <c r="G125" s="222"/>
      <c r="H125" s="226">
        <v>2</v>
      </c>
      <c r="I125" s="227"/>
      <c r="J125" s="222"/>
      <c r="K125" s="222"/>
      <c r="L125" s="228"/>
      <c r="M125" s="229"/>
      <c r="N125" s="230"/>
      <c r="O125" s="230"/>
      <c r="P125" s="230"/>
      <c r="Q125" s="230"/>
      <c r="R125" s="230"/>
      <c r="S125" s="230"/>
      <c r="T125" s="231"/>
      <c r="U125" s="13"/>
      <c r="V125" s="13"/>
      <c r="W125" s="13"/>
      <c r="X125" s="13"/>
      <c r="Y125" s="13"/>
      <c r="Z125" s="13"/>
      <c r="AA125" s="13"/>
      <c r="AB125" s="13"/>
      <c r="AC125" s="13"/>
      <c r="AD125" s="13"/>
      <c r="AE125" s="13"/>
      <c r="AT125" s="232" t="s">
        <v>151</v>
      </c>
      <c r="AU125" s="232" t="s">
        <v>79</v>
      </c>
      <c r="AV125" s="13" t="s">
        <v>79</v>
      </c>
      <c r="AW125" s="13" t="s">
        <v>31</v>
      </c>
      <c r="AX125" s="13" t="s">
        <v>69</v>
      </c>
      <c r="AY125" s="232" t="s">
        <v>140</v>
      </c>
    </row>
    <row r="126" s="2" customFormat="1" ht="55.5" customHeight="1">
      <c r="A126" s="37"/>
      <c r="B126" s="38"/>
      <c r="C126" s="203" t="s">
        <v>236</v>
      </c>
      <c r="D126" s="203" t="s">
        <v>142</v>
      </c>
      <c r="E126" s="204" t="s">
        <v>1207</v>
      </c>
      <c r="F126" s="205" t="s">
        <v>1208</v>
      </c>
      <c r="G126" s="206" t="s">
        <v>382</v>
      </c>
      <c r="H126" s="207">
        <v>32</v>
      </c>
      <c r="I126" s="208"/>
      <c r="J126" s="209">
        <f>ROUND(I126*H126,2)</f>
        <v>0</v>
      </c>
      <c r="K126" s="205" t="s">
        <v>146</v>
      </c>
      <c r="L126" s="43"/>
      <c r="M126" s="210" t="s">
        <v>19</v>
      </c>
      <c r="N126" s="211" t="s">
        <v>40</v>
      </c>
      <c r="O126" s="83"/>
      <c r="P126" s="212">
        <f>O126*H126</f>
        <v>0</v>
      </c>
      <c r="Q126" s="212">
        <v>0.00012</v>
      </c>
      <c r="R126" s="212">
        <f>Q126*H126</f>
        <v>0.0038400000000000001</v>
      </c>
      <c r="S126" s="212">
        <v>0</v>
      </c>
      <c r="T126" s="213">
        <f>S126*H126</f>
        <v>0</v>
      </c>
      <c r="U126" s="37"/>
      <c r="V126" s="37"/>
      <c r="W126" s="37"/>
      <c r="X126" s="37"/>
      <c r="Y126" s="37"/>
      <c r="Z126" s="37"/>
      <c r="AA126" s="37"/>
      <c r="AB126" s="37"/>
      <c r="AC126" s="37"/>
      <c r="AD126" s="37"/>
      <c r="AE126" s="37"/>
      <c r="AR126" s="214" t="s">
        <v>236</v>
      </c>
      <c r="AT126" s="214" t="s">
        <v>142</v>
      </c>
      <c r="AU126" s="214" t="s">
        <v>79</v>
      </c>
      <c r="AY126" s="16" t="s">
        <v>140</v>
      </c>
      <c r="BE126" s="215">
        <f>IF(N126="základní",J126,0)</f>
        <v>0</v>
      </c>
      <c r="BF126" s="215">
        <f>IF(N126="snížená",J126,0)</f>
        <v>0</v>
      </c>
      <c r="BG126" s="215">
        <f>IF(N126="zákl. přenesená",J126,0)</f>
        <v>0</v>
      </c>
      <c r="BH126" s="215">
        <f>IF(N126="sníž. přenesená",J126,0)</f>
        <v>0</v>
      </c>
      <c r="BI126" s="215">
        <f>IF(N126="nulová",J126,0)</f>
        <v>0</v>
      </c>
      <c r="BJ126" s="16" t="s">
        <v>77</v>
      </c>
      <c r="BK126" s="215">
        <f>ROUND(I126*H126,2)</f>
        <v>0</v>
      </c>
      <c r="BL126" s="16" t="s">
        <v>236</v>
      </c>
      <c r="BM126" s="214" t="s">
        <v>1209</v>
      </c>
    </row>
    <row r="127" s="2" customFormat="1">
      <c r="A127" s="37"/>
      <c r="B127" s="38"/>
      <c r="C127" s="39"/>
      <c r="D127" s="216" t="s">
        <v>149</v>
      </c>
      <c r="E127" s="39"/>
      <c r="F127" s="217" t="s">
        <v>1210</v>
      </c>
      <c r="G127" s="39"/>
      <c r="H127" s="39"/>
      <c r="I127" s="218"/>
      <c r="J127" s="39"/>
      <c r="K127" s="39"/>
      <c r="L127" s="43"/>
      <c r="M127" s="219"/>
      <c r="N127" s="220"/>
      <c r="O127" s="83"/>
      <c r="P127" s="83"/>
      <c r="Q127" s="83"/>
      <c r="R127" s="83"/>
      <c r="S127" s="83"/>
      <c r="T127" s="84"/>
      <c r="U127" s="37"/>
      <c r="V127" s="37"/>
      <c r="W127" s="37"/>
      <c r="X127" s="37"/>
      <c r="Y127" s="37"/>
      <c r="Z127" s="37"/>
      <c r="AA127" s="37"/>
      <c r="AB127" s="37"/>
      <c r="AC127" s="37"/>
      <c r="AD127" s="37"/>
      <c r="AE127" s="37"/>
      <c r="AT127" s="16" t="s">
        <v>149</v>
      </c>
      <c r="AU127" s="16" t="s">
        <v>79</v>
      </c>
    </row>
    <row r="128" s="13" customFormat="1">
      <c r="A128" s="13"/>
      <c r="B128" s="221"/>
      <c r="C128" s="222"/>
      <c r="D128" s="223" t="s">
        <v>151</v>
      </c>
      <c r="E128" s="224" t="s">
        <v>19</v>
      </c>
      <c r="F128" s="225" t="s">
        <v>1211</v>
      </c>
      <c r="G128" s="222"/>
      <c r="H128" s="226">
        <v>32</v>
      </c>
      <c r="I128" s="227"/>
      <c r="J128" s="222"/>
      <c r="K128" s="222"/>
      <c r="L128" s="228"/>
      <c r="M128" s="229"/>
      <c r="N128" s="230"/>
      <c r="O128" s="230"/>
      <c r="P128" s="230"/>
      <c r="Q128" s="230"/>
      <c r="R128" s="230"/>
      <c r="S128" s="230"/>
      <c r="T128" s="231"/>
      <c r="U128" s="13"/>
      <c r="V128" s="13"/>
      <c r="W128" s="13"/>
      <c r="X128" s="13"/>
      <c r="Y128" s="13"/>
      <c r="Z128" s="13"/>
      <c r="AA128" s="13"/>
      <c r="AB128" s="13"/>
      <c r="AC128" s="13"/>
      <c r="AD128" s="13"/>
      <c r="AE128" s="13"/>
      <c r="AT128" s="232" t="s">
        <v>151</v>
      </c>
      <c r="AU128" s="232" t="s">
        <v>79</v>
      </c>
      <c r="AV128" s="13" t="s">
        <v>79</v>
      </c>
      <c r="AW128" s="13" t="s">
        <v>31</v>
      </c>
      <c r="AX128" s="13" t="s">
        <v>69</v>
      </c>
      <c r="AY128" s="232" t="s">
        <v>140</v>
      </c>
    </row>
    <row r="129" s="2" customFormat="1" ht="55.5" customHeight="1">
      <c r="A129" s="37"/>
      <c r="B129" s="38"/>
      <c r="C129" s="203" t="s">
        <v>242</v>
      </c>
      <c r="D129" s="203" t="s">
        <v>142</v>
      </c>
      <c r="E129" s="204" t="s">
        <v>1212</v>
      </c>
      <c r="F129" s="205" t="s">
        <v>1213</v>
      </c>
      <c r="G129" s="206" t="s">
        <v>382</v>
      </c>
      <c r="H129" s="207">
        <v>2</v>
      </c>
      <c r="I129" s="208"/>
      <c r="J129" s="209">
        <f>ROUND(I129*H129,2)</f>
        <v>0</v>
      </c>
      <c r="K129" s="205" t="s">
        <v>146</v>
      </c>
      <c r="L129" s="43"/>
      <c r="M129" s="210" t="s">
        <v>19</v>
      </c>
      <c r="N129" s="211" t="s">
        <v>40</v>
      </c>
      <c r="O129" s="83"/>
      <c r="P129" s="212">
        <f>O129*H129</f>
        <v>0</v>
      </c>
      <c r="Q129" s="212">
        <v>0.00016000000000000001</v>
      </c>
      <c r="R129" s="212">
        <f>Q129*H129</f>
        <v>0.00032000000000000003</v>
      </c>
      <c r="S129" s="212">
        <v>0</v>
      </c>
      <c r="T129" s="213">
        <f>S129*H129</f>
        <v>0</v>
      </c>
      <c r="U129" s="37"/>
      <c r="V129" s="37"/>
      <c r="W129" s="37"/>
      <c r="X129" s="37"/>
      <c r="Y129" s="37"/>
      <c r="Z129" s="37"/>
      <c r="AA129" s="37"/>
      <c r="AB129" s="37"/>
      <c r="AC129" s="37"/>
      <c r="AD129" s="37"/>
      <c r="AE129" s="37"/>
      <c r="AR129" s="214" t="s">
        <v>236</v>
      </c>
      <c r="AT129" s="214" t="s">
        <v>142</v>
      </c>
      <c r="AU129" s="214" t="s">
        <v>79</v>
      </c>
      <c r="AY129" s="16" t="s">
        <v>140</v>
      </c>
      <c r="BE129" s="215">
        <f>IF(N129="základní",J129,0)</f>
        <v>0</v>
      </c>
      <c r="BF129" s="215">
        <f>IF(N129="snížená",J129,0)</f>
        <v>0</v>
      </c>
      <c r="BG129" s="215">
        <f>IF(N129="zákl. přenesená",J129,0)</f>
        <v>0</v>
      </c>
      <c r="BH129" s="215">
        <f>IF(N129="sníž. přenesená",J129,0)</f>
        <v>0</v>
      </c>
      <c r="BI129" s="215">
        <f>IF(N129="nulová",J129,0)</f>
        <v>0</v>
      </c>
      <c r="BJ129" s="16" t="s">
        <v>77</v>
      </c>
      <c r="BK129" s="215">
        <f>ROUND(I129*H129,2)</f>
        <v>0</v>
      </c>
      <c r="BL129" s="16" t="s">
        <v>236</v>
      </c>
      <c r="BM129" s="214" t="s">
        <v>1214</v>
      </c>
    </row>
    <row r="130" s="2" customFormat="1">
      <c r="A130" s="37"/>
      <c r="B130" s="38"/>
      <c r="C130" s="39"/>
      <c r="D130" s="216" t="s">
        <v>149</v>
      </c>
      <c r="E130" s="39"/>
      <c r="F130" s="217" t="s">
        <v>1215</v>
      </c>
      <c r="G130" s="39"/>
      <c r="H130" s="39"/>
      <c r="I130" s="218"/>
      <c r="J130" s="39"/>
      <c r="K130" s="39"/>
      <c r="L130" s="43"/>
      <c r="M130" s="219"/>
      <c r="N130" s="220"/>
      <c r="O130" s="83"/>
      <c r="P130" s="83"/>
      <c r="Q130" s="83"/>
      <c r="R130" s="83"/>
      <c r="S130" s="83"/>
      <c r="T130" s="84"/>
      <c r="U130" s="37"/>
      <c r="V130" s="37"/>
      <c r="W130" s="37"/>
      <c r="X130" s="37"/>
      <c r="Y130" s="37"/>
      <c r="Z130" s="37"/>
      <c r="AA130" s="37"/>
      <c r="AB130" s="37"/>
      <c r="AC130" s="37"/>
      <c r="AD130" s="37"/>
      <c r="AE130" s="37"/>
      <c r="AT130" s="16" t="s">
        <v>149</v>
      </c>
      <c r="AU130" s="16" t="s">
        <v>79</v>
      </c>
    </row>
    <row r="131" s="13" customFormat="1">
      <c r="A131" s="13"/>
      <c r="B131" s="221"/>
      <c r="C131" s="222"/>
      <c r="D131" s="223" t="s">
        <v>151</v>
      </c>
      <c r="E131" s="224" t="s">
        <v>19</v>
      </c>
      <c r="F131" s="225" t="s">
        <v>1216</v>
      </c>
      <c r="G131" s="222"/>
      <c r="H131" s="226">
        <v>2</v>
      </c>
      <c r="I131" s="227"/>
      <c r="J131" s="222"/>
      <c r="K131" s="222"/>
      <c r="L131" s="228"/>
      <c r="M131" s="229"/>
      <c r="N131" s="230"/>
      <c r="O131" s="230"/>
      <c r="P131" s="230"/>
      <c r="Q131" s="230"/>
      <c r="R131" s="230"/>
      <c r="S131" s="230"/>
      <c r="T131" s="231"/>
      <c r="U131" s="13"/>
      <c r="V131" s="13"/>
      <c r="W131" s="13"/>
      <c r="X131" s="13"/>
      <c r="Y131" s="13"/>
      <c r="Z131" s="13"/>
      <c r="AA131" s="13"/>
      <c r="AB131" s="13"/>
      <c r="AC131" s="13"/>
      <c r="AD131" s="13"/>
      <c r="AE131" s="13"/>
      <c r="AT131" s="232" t="s">
        <v>151</v>
      </c>
      <c r="AU131" s="232" t="s">
        <v>79</v>
      </c>
      <c r="AV131" s="13" t="s">
        <v>79</v>
      </c>
      <c r="AW131" s="13" t="s">
        <v>31</v>
      </c>
      <c r="AX131" s="13" t="s">
        <v>69</v>
      </c>
      <c r="AY131" s="232" t="s">
        <v>140</v>
      </c>
    </row>
    <row r="132" s="2" customFormat="1" ht="24.15" customHeight="1">
      <c r="A132" s="37"/>
      <c r="B132" s="38"/>
      <c r="C132" s="203" t="s">
        <v>260</v>
      </c>
      <c r="D132" s="203" t="s">
        <v>142</v>
      </c>
      <c r="E132" s="204" t="s">
        <v>1217</v>
      </c>
      <c r="F132" s="205" t="s">
        <v>1218</v>
      </c>
      <c r="G132" s="206" t="s">
        <v>423</v>
      </c>
      <c r="H132" s="207">
        <v>10</v>
      </c>
      <c r="I132" s="208"/>
      <c r="J132" s="209">
        <f>ROUND(I132*H132,2)</f>
        <v>0</v>
      </c>
      <c r="K132" s="205" t="s">
        <v>146</v>
      </c>
      <c r="L132" s="43"/>
      <c r="M132" s="210" t="s">
        <v>19</v>
      </c>
      <c r="N132" s="211" t="s">
        <v>40</v>
      </c>
      <c r="O132" s="83"/>
      <c r="P132" s="212">
        <f>O132*H132</f>
        <v>0</v>
      </c>
      <c r="Q132" s="212">
        <v>0.00012557000000000001</v>
      </c>
      <c r="R132" s="212">
        <f>Q132*H132</f>
        <v>0.0012557</v>
      </c>
      <c r="S132" s="212">
        <v>0</v>
      </c>
      <c r="T132" s="213">
        <f>S132*H132</f>
        <v>0</v>
      </c>
      <c r="U132" s="37"/>
      <c r="V132" s="37"/>
      <c r="W132" s="37"/>
      <c r="X132" s="37"/>
      <c r="Y132" s="37"/>
      <c r="Z132" s="37"/>
      <c r="AA132" s="37"/>
      <c r="AB132" s="37"/>
      <c r="AC132" s="37"/>
      <c r="AD132" s="37"/>
      <c r="AE132" s="37"/>
      <c r="AR132" s="214" t="s">
        <v>236</v>
      </c>
      <c r="AT132" s="214" t="s">
        <v>142</v>
      </c>
      <c r="AU132" s="214" t="s">
        <v>79</v>
      </c>
      <c r="AY132" s="16" t="s">
        <v>140</v>
      </c>
      <c r="BE132" s="215">
        <f>IF(N132="základní",J132,0)</f>
        <v>0</v>
      </c>
      <c r="BF132" s="215">
        <f>IF(N132="snížená",J132,0)</f>
        <v>0</v>
      </c>
      <c r="BG132" s="215">
        <f>IF(N132="zákl. přenesená",J132,0)</f>
        <v>0</v>
      </c>
      <c r="BH132" s="215">
        <f>IF(N132="sníž. přenesená",J132,0)</f>
        <v>0</v>
      </c>
      <c r="BI132" s="215">
        <f>IF(N132="nulová",J132,0)</f>
        <v>0</v>
      </c>
      <c r="BJ132" s="16" t="s">
        <v>77</v>
      </c>
      <c r="BK132" s="215">
        <f>ROUND(I132*H132,2)</f>
        <v>0</v>
      </c>
      <c r="BL132" s="16" t="s">
        <v>236</v>
      </c>
      <c r="BM132" s="214" t="s">
        <v>1219</v>
      </c>
    </row>
    <row r="133" s="2" customFormat="1">
      <c r="A133" s="37"/>
      <c r="B133" s="38"/>
      <c r="C133" s="39"/>
      <c r="D133" s="216" t="s">
        <v>149</v>
      </c>
      <c r="E133" s="39"/>
      <c r="F133" s="217" t="s">
        <v>1220</v>
      </c>
      <c r="G133" s="39"/>
      <c r="H133" s="39"/>
      <c r="I133" s="218"/>
      <c r="J133" s="39"/>
      <c r="K133" s="39"/>
      <c r="L133" s="43"/>
      <c r="M133" s="219"/>
      <c r="N133" s="220"/>
      <c r="O133" s="83"/>
      <c r="P133" s="83"/>
      <c r="Q133" s="83"/>
      <c r="R133" s="83"/>
      <c r="S133" s="83"/>
      <c r="T133" s="84"/>
      <c r="U133" s="37"/>
      <c r="V133" s="37"/>
      <c r="W133" s="37"/>
      <c r="X133" s="37"/>
      <c r="Y133" s="37"/>
      <c r="Z133" s="37"/>
      <c r="AA133" s="37"/>
      <c r="AB133" s="37"/>
      <c r="AC133" s="37"/>
      <c r="AD133" s="37"/>
      <c r="AE133" s="37"/>
      <c r="AT133" s="16" t="s">
        <v>149</v>
      </c>
      <c r="AU133" s="16" t="s">
        <v>79</v>
      </c>
    </row>
    <row r="134" s="2" customFormat="1">
      <c r="A134" s="37"/>
      <c r="B134" s="38"/>
      <c r="C134" s="39"/>
      <c r="D134" s="223" t="s">
        <v>1221</v>
      </c>
      <c r="E134" s="39"/>
      <c r="F134" s="243" t="s">
        <v>1222</v>
      </c>
      <c r="G134" s="39"/>
      <c r="H134" s="39"/>
      <c r="I134" s="218"/>
      <c r="J134" s="39"/>
      <c r="K134" s="39"/>
      <c r="L134" s="43"/>
      <c r="M134" s="219"/>
      <c r="N134" s="220"/>
      <c r="O134" s="83"/>
      <c r="P134" s="83"/>
      <c r="Q134" s="83"/>
      <c r="R134" s="83"/>
      <c r="S134" s="83"/>
      <c r="T134" s="84"/>
      <c r="U134" s="37"/>
      <c r="V134" s="37"/>
      <c r="W134" s="37"/>
      <c r="X134" s="37"/>
      <c r="Y134" s="37"/>
      <c r="Z134" s="37"/>
      <c r="AA134" s="37"/>
      <c r="AB134" s="37"/>
      <c r="AC134" s="37"/>
      <c r="AD134" s="37"/>
      <c r="AE134" s="37"/>
      <c r="AT134" s="16" t="s">
        <v>1221</v>
      </c>
      <c r="AU134" s="16" t="s">
        <v>79</v>
      </c>
    </row>
    <row r="135" s="13" customFormat="1">
      <c r="A135" s="13"/>
      <c r="B135" s="221"/>
      <c r="C135" s="222"/>
      <c r="D135" s="223" t="s">
        <v>151</v>
      </c>
      <c r="E135" s="224" t="s">
        <v>19</v>
      </c>
      <c r="F135" s="225" t="s">
        <v>1223</v>
      </c>
      <c r="G135" s="222"/>
      <c r="H135" s="226">
        <v>10</v>
      </c>
      <c r="I135" s="227"/>
      <c r="J135" s="222"/>
      <c r="K135" s="222"/>
      <c r="L135" s="228"/>
      <c r="M135" s="229"/>
      <c r="N135" s="230"/>
      <c r="O135" s="230"/>
      <c r="P135" s="230"/>
      <c r="Q135" s="230"/>
      <c r="R135" s="230"/>
      <c r="S135" s="230"/>
      <c r="T135" s="231"/>
      <c r="U135" s="13"/>
      <c r="V135" s="13"/>
      <c r="W135" s="13"/>
      <c r="X135" s="13"/>
      <c r="Y135" s="13"/>
      <c r="Z135" s="13"/>
      <c r="AA135" s="13"/>
      <c r="AB135" s="13"/>
      <c r="AC135" s="13"/>
      <c r="AD135" s="13"/>
      <c r="AE135" s="13"/>
      <c r="AT135" s="232" t="s">
        <v>151</v>
      </c>
      <c r="AU135" s="232" t="s">
        <v>79</v>
      </c>
      <c r="AV135" s="13" t="s">
        <v>79</v>
      </c>
      <c r="AW135" s="13" t="s">
        <v>31</v>
      </c>
      <c r="AX135" s="13" t="s">
        <v>69</v>
      </c>
      <c r="AY135" s="232" t="s">
        <v>140</v>
      </c>
    </row>
    <row r="136" s="2" customFormat="1" ht="21.75" customHeight="1">
      <c r="A136" s="37"/>
      <c r="B136" s="38"/>
      <c r="C136" s="203" t="s">
        <v>269</v>
      </c>
      <c r="D136" s="203" t="s">
        <v>142</v>
      </c>
      <c r="E136" s="204" t="s">
        <v>1224</v>
      </c>
      <c r="F136" s="205" t="s">
        <v>1225</v>
      </c>
      <c r="G136" s="206" t="s">
        <v>1226</v>
      </c>
      <c r="H136" s="207">
        <v>2</v>
      </c>
      <c r="I136" s="208"/>
      <c r="J136" s="209">
        <f>ROUND(I136*H136,2)</f>
        <v>0</v>
      </c>
      <c r="K136" s="205" t="s">
        <v>146</v>
      </c>
      <c r="L136" s="43"/>
      <c r="M136" s="210" t="s">
        <v>19</v>
      </c>
      <c r="N136" s="211" t="s">
        <v>40</v>
      </c>
      <c r="O136" s="83"/>
      <c r="P136" s="212">
        <f>O136*H136</f>
        <v>0</v>
      </c>
      <c r="Q136" s="212">
        <v>0.00025114000000000001</v>
      </c>
      <c r="R136" s="212">
        <f>Q136*H136</f>
        <v>0.00050228000000000002</v>
      </c>
      <c r="S136" s="212">
        <v>0</v>
      </c>
      <c r="T136" s="213">
        <f>S136*H136</f>
        <v>0</v>
      </c>
      <c r="U136" s="37"/>
      <c r="V136" s="37"/>
      <c r="W136" s="37"/>
      <c r="X136" s="37"/>
      <c r="Y136" s="37"/>
      <c r="Z136" s="37"/>
      <c r="AA136" s="37"/>
      <c r="AB136" s="37"/>
      <c r="AC136" s="37"/>
      <c r="AD136" s="37"/>
      <c r="AE136" s="37"/>
      <c r="AR136" s="214" t="s">
        <v>236</v>
      </c>
      <c r="AT136" s="214" t="s">
        <v>142</v>
      </c>
      <c r="AU136" s="214" t="s">
        <v>79</v>
      </c>
      <c r="AY136" s="16" t="s">
        <v>140</v>
      </c>
      <c r="BE136" s="215">
        <f>IF(N136="základní",J136,0)</f>
        <v>0</v>
      </c>
      <c r="BF136" s="215">
        <f>IF(N136="snížená",J136,0)</f>
        <v>0</v>
      </c>
      <c r="BG136" s="215">
        <f>IF(N136="zákl. přenesená",J136,0)</f>
        <v>0</v>
      </c>
      <c r="BH136" s="215">
        <f>IF(N136="sníž. přenesená",J136,0)</f>
        <v>0</v>
      </c>
      <c r="BI136" s="215">
        <f>IF(N136="nulová",J136,0)</f>
        <v>0</v>
      </c>
      <c r="BJ136" s="16" t="s">
        <v>77</v>
      </c>
      <c r="BK136" s="215">
        <f>ROUND(I136*H136,2)</f>
        <v>0</v>
      </c>
      <c r="BL136" s="16" t="s">
        <v>236</v>
      </c>
      <c r="BM136" s="214" t="s">
        <v>1227</v>
      </c>
    </row>
    <row r="137" s="2" customFormat="1">
      <c r="A137" s="37"/>
      <c r="B137" s="38"/>
      <c r="C137" s="39"/>
      <c r="D137" s="216" t="s">
        <v>149</v>
      </c>
      <c r="E137" s="39"/>
      <c r="F137" s="217" t="s">
        <v>1228</v>
      </c>
      <c r="G137" s="39"/>
      <c r="H137" s="39"/>
      <c r="I137" s="218"/>
      <c r="J137" s="39"/>
      <c r="K137" s="39"/>
      <c r="L137" s="43"/>
      <c r="M137" s="219"/>
      <c r="N137" s="220"/>
      <c r="O137" s="83"/>
      <c r="P137" s="83"/>
      <c r="Q137" s="83"/>
      <c r="R137" s="83"/>
      <c r="S137" s="83"/>
      <c r="T137" s="84"/>
      <c r="U137" s="37"/>
      <c r="V137" s="37"/>
      <c r="W137" s="37"/>
      <c r="X137" s="37"/>
      <c r="Y137" s="37"/>
      <c r="Z137" s="37"/>
      <c r="AA137" s="37"/>
      <c r="AB137" s="37"/>
      <c r="AC137" s="37"/>
      <c r="AD137" s="37"/>
      <c r="AE137" s="37"/>
      <c r="AT137" s="16" t="s">
        <v>149</v>
      </c>
      <c r="AU137" s="16" t="s">
        <v>79</v>
      </c>
    </row>
    <row r="138" s="2" customFormat="1">
      <c r="A138" s="37"/>
      <c r="B138" s="38"/>
      <c r="C138" s="39"/>
      <c r="D138" s="223" t="s">
        <v>1221</v>
      </c>
      <c r="E138" s="39"/>
      <c r="F138" s="243" t="s">
        <v>1222</v>
      </c>
      <c r="G138" s="39"/>
      <c r="H138" s="39"/>
      <c r="I138" s="218"/>
      <c r="J138" s="39"/>
      <c r="K138" s="39"/>
      <c r="L138" s="43"/>
      <c r="M138" s="219"/>
      <c r="N138" s="220"/>
      <c r="O138" s="83"/>
      <c r="P138" s="83"/>
      <c r="Q138" s="83"/>
      <c r="R138" s="83"/>
      <c r="S138" s="83"/>
      <c r="T138" s="84"/>
      <c r="U138" s="37"/>
      <c r="V138" s="37"/>
      <c r="W138" s="37"/>
      <c r="X138" s="37"/>
      <c r="Y138" s="37"/>
      <c r="Z138" s="37"/>
      <c r="AA138" s="37"/>
      <c r="AB138" s="37"/>
      <c r="AC138" s="37"/>
      <c r="AD138" s="37"/>
      <c r="AE138" s="37"/>
      <c r="AT138" s="16" t="s">
        <v>1221</v>
      </c>
      <c r="AU138" s="16" t="s">
        <v>79</v>
      </c>
    </row>
    <row r="139" s="13" customFormat="1">
      <c r="A139" s="13"/>
      <c r="B139" s="221"/>
      <c r="C139" s="222"/>
      <c r="D139" s="223" t="s">
        <v>151</v>
      </c>
      <c r="E139" s="224" t="s">
        <v>19</v>
      </c>
      <c r="F139" s="225" t="s">
        <v>557</v>
      </c>
      <c r="G139" s="222"/>
      <c r="H139" s="226">
        <v>2</v>
      </c>
      <c r="I139" s="227"/>
      <c r="J139" s="222"/>
      <c r="K139" s="222"/>
      <c r="L139" s="228"/>
      <c r="M139" s="229"/>
      <c r="N139" s="230"/>
      <c r="O139" s="230"/>
      <c r="P139" s="230"/>
      <c r="Q139" s="230"/>
      <c r="R139" s="230"/>
      <c r="S139" s="230"/>
      <c r="T139" s="231"/>
      <c r="U139" s="13"/>
      <c r="V139" s="13"/>
      <c r="W139" s="13"/>
      <c r="X139" s="13"/>
      <c r="Y139" s="13"/>
      <c r="Z139" s="13"/>
      <c r="AA139" s="13"/>
      <c r="AB139" s="13"/>
      <c r="AC139" s="13"/>
      <c r="AD139" s="13"/>
      <c r="AE139" s="13"/>
      <c r="AT139" s="232" t="s">
        <v>151</v>
      </c>
      <c r="AU139" s="232" t="s">
        <v>79</v>
      </c>
      <c r="AV139" s="13" t="s">
        <v>79</v>
      </c>
      <c r="AW139" s="13" t="s">
        <v>31</v>
      </c>
      <c r="AX139" s="13" t="s">
        <v>69</v>
      </c>
      <c r="AY139" s="232" t="s">
        <v>140</v>
      </c>
    </row>
    <row r="140" s="2" customFormat="1" ht="24.15" customHeight="1">
      <c r="A140" s="37"/>
      <c r="B140" s="38"/>
      <c r="C140" s="203" t="s">
        <v>276</v>
      </c>
      <c r="D140" s="203" t="s">
        <v>142</v>
      </c>
      <c r="E140" s="204" t="s">
        <v>1229</v>
      </c>
      <c r="F140" s="205" t="s">
        <v>1230</v>
      </c>
      <c r="G140" s="206" t="s">
        <v>423</v>
      </c>
      <c r="H140" s="207">
        <v>1</v>
      </c>
      <c r="I140" s="208"/>
      <c r="J140" s="209">
        <f>ROUND(I140*H140,2)</f>
        <v>0</v>
      </c>
      <c r="K140" s="205" t="s">
        <v>146</v>
      </c>
      <c r="L140" s="43"/>
      <c r="M140" s="210" t="s">
        <v>19</v>
      </c>
      <c r="N140" s="211" t="s">
        <v>40</v>
      </c>
      <c r="O140" s="83"/>
      <c r="P140" s="212">
        <f>O140*H140</f>
        <v>0</v>
      </c>
      <c r="Q140" s="212">
        <v>0.00050000000000000001</v>
      </c>
      <c r="R140" s="212">
        <f>Q140*H140</f>
        <v>0.00050000000000000001</v>
      </c>
      <c r="S140" s="212">
        <v>0</v>
      </c>
      <c r="T140" s="213">
        <f>S140*H140</f>
        <v>0</v>
      </c>
      <c r="U140" s="37"/>
      <c r="V140" s="37"/>
      <c r="W140" s="37"/>
      <c r="X140" s="37"/>
      <c r="Y140" s="37"/>
      <c r="Z140" s="37"/>
      <c r="AA140" s="37"/>
      <c r="AB140" s="37"/>
      <c r="AC140" s="37"/>
      <c r="AD140" s="37"/>
      <c r="AE140" s="37"/>
      <c r="AR140" s="214" t="s">
        <v>236</v>
      </c>
      <c r="AT140" s="214" t="s">
        <v>142</v>
      </c>
      <c r="AU140" s="214" t="s">
        <v>79</v>
      </c>
      <c r="AY140" s="16" t="s">
        <v>140</v>
      </c>
      <c r="BE140" s="215">
        <f>IF(N140="základní",J140,0)</f>
        <v>0</v>
      </c>
      <c r="BF140" s="215">
        <f>IF(N140="snížená",J140,0)</f>
        <v>0</v>
      </c>
      <c r="BG140" s="215">
        <f>IF(N140="zákl. přenesená",J140,0)</f>
        <v>0</v>
      </c>
      <c r="BH140" s="215">
        <f>IF(N140="sníž. přenesená",J140,0)</f>
        <v>0</v>
      </c>
      <c r="BI140" s="215">
        <f>IF(N140="nulová",J140,0)</f>
        <v>0</v>
      </c>
      <c r="BJ140" s="16" t="s">
        <v>77</v>
      </c>
      <c r="BK140" s="215">
        <f>ROUND(I140*H140,2)</f>
        <v>0</v>
      </c>
      <c r="BL140" s="16" t="s">
        <v>236</v>
      </c>
      <c r="BM140" s="214" t="s">
        <v>1231</v>
      </c>
    </row>
    <row r="141" s="2" customFormat="1">
      <c r="A141" s="37"/>
      <c r="B141" s="38"/>
      <c r="C141" s="39"/>
      <c r="D141" s="216" t="s">
        <v>149</v>
      </c>
      <c r="E141" s="39"/>
      <c r="F141" s="217" t="s">
        <v>1232</v>
      </c>
      <c r="G141" s="39"/>
      <c r="H141" s="39"/>
      <c r="I141" s="218"/>
      <c r="J141" s="39"/>
      <c r="K141" s="39"/>
      <c r="L141" s="43"/>
      <c r="M141" s="219"/>
      <c r="N141" s="220"/>
      <c r="O141" s="83"/>
      <c r="P141" s="83"/>
      <c r="Q141" s="83"/>
      <c r="R141" s="83"/>
      <c r="S141" s="83"/>
      <c r="T141" s="84"/>
      <c r="U141" s="37"/>
      <c r="V141" s="37"/>
      <c r="W141" s="37"/>
      <c r="X141" s="37"/>
      <c r="Y141" s="37"/>
      <c r="Z141" s="37"/>
      <c r="AA141" s="37"/>
      <c r="AB141" s="37"/>
      <c r="AC141" s="37"/>
      <c r="AD141" s="37"/>
      <c r="AE141" s="37"/>
      <c r="AT141" s="16" t="s">
        <v>149</v>
      </c>
      <c r="AU141" s="16" t="s">
        <v>79</v>
      </c>
    </row>
    <row r="142" s="13" customFormat="1">
      <c r="A142" s="13"/>
      <c r="B142" s="221"/>
      <c r="C142" s="222"/>
      <c r="D142" s="223" t="s">
        <v>151</v>
      </c>
      <c r="E142" s="224" t="s">
        <v>19</v>
      </c>
      <c r="F142" s="225" t="s">
        <v>855</v>
      </c>
      <c r="G142" s="222"/>
      <c r="H142" s="226">
        <v>1</v>
      </c>
      <c r="I142" s="227"/>
      <c r="J142" s="222"/>
      <c r="K142" s="222"/>
      <c r="L142" s="228"/>
      <c r="M142" s="229"/>
      <c r="N142" s="230"/>
      <c r="O142" s="230"/>
      <c r="P142" s="230"/>
      <c r="Q142" s="230"/>
      <c r="R142" s="230"/>
      <c r="S142" s="230"/>
      <c r="T142" s="231"/>
      <c r="U142" s="13"/>
      <c r="V142" s="13"/>
      <c r="W142" s="13"/>
      <c r="X142" s="13"/>
      <c r="Y142" s="13"/>
      <c r="Z142" s="13"/>
      <c r="AA142" s="13"/>
      <c r="AB142" s="13"/>
      <c r="AC142" s="13"/>
      <c r="AD142" s="13"/>
      <c r="AE142" s="13"/>
      <c r="AT142" s="232" t="s">
        <v>151</v>
      </c>
      <c r="AU142" s="232" t="s">
        <v>79</v>
      </c>
      <c r="AV142" s="13" t="s">
        <v>79</v>
      </c>
      <c r="AW142" s="13" t="s">
        <v>31</v>
      </c>
      <c r="AX142" s="13" t="s">
        <v>69</v>
      </c>
      <c r="AY142" s="232" t="s">
        <v>140</v>
      </c>
    </row>
    <row r="143" s="2" customFormat="1" ht="33" customHeight="1">
      <c r="A143" s="37"/>
      <c r="B143" s="38"/>
      <c r="C143" s="203" t="s">
        <v>7</v>
      </c>
      <c r="D143" s="203" t="s">
        <v>142</v>
      </c>
      <c r="E143" s="204" t="s">
        <v>1233</v>
      </c>
      <c r="F143" s="205" t="s">
        <v>1234</v>
      </c>
      <c r="G143" s="206" t="s">
        <v>382</v>
      </c>
      <c r="H143" s="207">
        <v>34</v>
      </c>
      <c r="I143" s="208"/>
      <c r="J143" s="209">
        <f>ROUND(I143*H143,2)</f>
        <v>0</v>
      </c>
      <c r="K143" s="205" t="s">
        <v>146</v>
      </c>
      <c r="L143" s="43"/>
      <c r="M143" s="210" t="s">
        <v>19</v>
      </c>
      <c r="N143" s="211" t="s">
        <v>40</v>
      </c>
      <c r="O143" s="83"/>
      <c r="P143" s="212">
        <f>O143*H143</f>
        <v>0</v>
      </c>
      <c r="Q143" s="212">
        <v>0.00019000000000000001</v>
      </c>
      <c r="R143" s="212">
        <f>Q143*H143</f>
        <v>0.0064600000000000005</v>
      </c>
      <c r="S143" s="212">
        <v>0</v>
      </c>
      <c r="T143" s="213">
        <f>S143*H143</f>
        <v>0</v>
      </c>
      <c r="U143" s="37"/>
      <c r="V143" s="37"/>
      <c r="W143" s="37"/>
      <c r="X143" s="37"/>
      <c r="Y143" s="37"/>
      <c r="Z143" s="37"/>
      <c r="AA143" s="37"/>
      <c r="AB143" s="37"/>
      <c r="AC143" s="37"/>
      <c r="AD143" s="37"/>
      <c r="AE143" s="37"/>
      <c r="AR143" s="214" t="s">
        <v>236</v>
      </c>
      <c r="AT143" s="214" t="s">
        <v>142</v>
      </c>
      <c r="AU143" s="214" t="s">
        <v>79</v>
      </c>
      <c r="AY143" s="16" t="s">
        <v>140</v>
      </c>
      <c r="BE143" s="215">
        <f>IF(N143="základní",J143,0)</f>
        <v>0</v>
      </c>
      <c r="BF143" s="215">
        <f>IF(N143="snížená",J143,0)</f>
        <v>0</v>
      </c>
      <c r="BG143" s="215">
        <f>IF(N143="zákl. přenesená",J143,0)</f>
        <v>0</v>
      </c>
      <c r="BH143" s="215">
        <f>IF(N143="sníž. přenesená",J143,0)</f>
        <v>0</v>
      </c>
      <c r="BI143" s="215">
        <f>IF(N143="nulová",J143,0)</f>
        <v>0</v>
      </c>
      <c r="BJ143" s="16" t="s">
        <v>77</v>
      </c>
      <c r="BK143" s="215">
        <f>ROUND(I143*H143,2)</f>
        <v>0</v>
      </c>
      <c r="BL143" s="16" t="s">
        <v>236</v>
      </c>
      <c r="BM143" s="214" t="s">
        <v>1235</v>
      </c>
    </row>
    <row r="144" s="2" customFormat="1">
      <c r="A144" s="37"/>
      <c r="B144" s="38"/>
      <c r="C144" s="39"/>
      <c r="D144" s="216" t="s">
        <v>149</v>
      </c>
      <c r="E144" s="39"/>
      <c r="F144" s="217" t="s">
        <v>1236</v>
      </c>
      <c r="G144" s="39"/>
      <c r="H144" s="39"/>
      <c r="I144" s="218"/>
      <c r="J144" s="39"/>
      <c r="K144" s="39"/>
      <c r="L144" s="43"/>
      <c r="M144" s="219"/>
      <c r="N144" s="220"/>
      <c r="O144" s="83"/>
      <c r="P144" s="83"/>
      <c r="Q144" s="83"/>
      <c r="R144" s="83"/>
      <c r="S144" s="83"/>
      <c r="T144" s="84"/>
      <c r="U144" s="37"/>
      <c r="V144" s="37"/>
      <c r="W144" s="37"/>
      <c r="X144" s="37"/>
      <c r="Y144" s="37"/>
      <c r="Z144" s="37"/>
      <c r="AA144" s="37"/>
      <c r="AB144" s="37"/>
      <c r="AC144" s="37"/>
      <c r="AD144" s="37"/>
      <c r="AE144" s="37"/>
      <c r="AT144" s="16" t="s">
        <v>149</v>
      </c>
      <c r="AU144" s="16" t="s">
        <v>79</v>
      </c>
    </row>
    <row r="145" s="2" customFormat="1" ht="33" customHeight="1">
      <c r="A145" s="37"/>
      <c r="B145" s="38"/>
      <c r="C145" s="203" t="s">
        <v>297</v>
      </c>
      <c r="D145" s="203" t="s">
        <v>142</v>
      </c>
      <c r="E145" s="204" t="s">
        <v>1237</v>
      </c>
      <c r="F145" s="205" t="s">
        <v>1238</v>
      </c>
      <c r="G145" s="206" t="s">
        <v>382</v>
      </c>
      <c r="H145" s="207">
        <v>34</v>
      </c>
      <c r="I145" s="208"/>
      <c r="J145" s="209">
        <f>ROUND(I145*H145,2)</f>
        <v>0</v>
      </c>
      <c r="K145" s="205" t="s">
        <v>146</v>
      </c>
      <c r="L145" s="43"/>
      <c r="M145" s="210" t="s">
        <v>19</v>
      </c>
      <c r="N145" s="211" t="s">
        <v>40</v>
      </c>
      <c r="O145" s="83"/>
      <c r="P145" s="212">
        <f>O145*H145</f>
        <v>0</v>
      </c>
      <c r="Q145" s="212">
        <v>1.0000000000000001E-05</v>
      </c>
      <c r="R145" s="212">
        <f>Q145*H145</f>
        <v>0.00034000000000000002</v>
      </c>
      <c r="S145" s="212">
        <v>0</v>
      </c>
      <c r="T145" s="213">
        <f>S145*H145</f>
        <v>0</v>
      </c>
      <c r="U145" s="37"/>
      <c r="V145" s="37"/>
      <c r="W145" s="37"/>
      <c r="X145" s="37"/>
      <c r="Y145" s="37"/>
      <c r="Z145" s="37"/>
      <c r="AA145" s="37"/>
      <c r="AB145" s="37"/>
      <c r="AC145" s="37"/>
      <c r="AD145" s="37"/>
      <c r="AE145" s="37"/>
      <c r="AR145" s="214" t="s">
        <v>236</v>
      </c>
      <c r="AT145" s="214" t="s">
        <v>142</v>
      </c>
      <c r="AU145" s="214" t="s">
        <v>79</v>
      </c>
      <c r="AY145" s="16" t="s">
        <v>140</v>
      </c>
      <c r="BE145" s="215">
        <f>IF(N145="základní",J145,0)</f>
        <v>0</v>
      </c>
      <c r="BF145" s="215">
        <f>IF(N145="snížená",J145,0)</f>
        <v>0</v>
      </c>
      <c r="BG145" s="215">
        <f>IF(N145="zákl. přenesená",J145,0)</f>
        <v>0</v>
      </c>
      <c r="BH145" s="215">
        <f>IF(N145="sníž. přenesená",J145,0)</f>
        <v>0</v>
      </c>
      <c r="BI145" s="215">
        <f>IF(N145="nulová",J145,0)</f>
        <v>0</v>
      </c>
      <c r="BJ145" s="16" t="s">
        <v>77</v>
      </c>
      <c r="BK145" s="215">
        <f>ROUND(I145*H145,2)</f>
        <v>0</v>
      </c>
      <c r="BL145" s="16" t="s">
        <v>236</v>
      </c>
      <c r="BM145" s="214" t="s">
        <v>1239</v>
      </c>
    </row>
    <row r="146" s="2" customFormat="1">
      <c r="A146" s="37"/>
      <c r="B146" s="38"/>
      <c r="C146" s="39"/>
      <c r="D146" s="216" t="s">
        <v>149</v>
      </c>
      <c r="E146" s="39"/>
      <c r="F146" s="217" t="s">
        <v>1240</v>
      </c>
      <c r="G146" s="39"/>
      <c r="H146" s="39"/>
      <c r="I146" s="218"/>
      <c r="J146" s="39"/>
      <c r="K146" s="39"/>
      <c r="L146" s="43"/>
      <c r="M146" s="219"/>
      <c r="N146" s="220"/>
      <c r="O146" s="83"/>
      <c r="P146" s="83"/>
      <c r="Q146" s="83"/>
      <c r="R146" s="83"/>
      <c r="S146" s="83"/>
      <c r="T146" s="84"/>
      <c r="U146" s="37"/>
      <c r="V146" s="37"/>
      <c r="W146" s="37"/>
      <c r="X146" s="37"/>
      <c r="Y146" s="37"/>
      <c r="Z146" s="37"/>
      <c r="AA146" s="37"/>
      <c r="AB146" s="37"/>
      <c r="AC146" s="37"/>
      <c r="AD146" s="37"/>
      <c r="AE146" s="37"/>
      <c r="AT146" s="16" t="s">
        <v>149</v>
      </c>
      <c r="AU146" s="16" t="s">
        <v>79</v>
      </c>
    </row>
    <row r="147" s="2" customFormat="1" ht="16.5" customHeight="1">
      <c r="A147" s="37"/>
      <c r="B147" s="38"/>
      <c r="C147" s="203" t="s">
        <v>308</v>
      </c>
      <c r="D147" s="203" t="s">
        <v>142</v>
      </c>
      <c r="E147" s="204" t="s">
        <v>1241</v>
      </c>
      <c r="F147" s="205" t="s">
        <v>1242</v>
      </c>
      <c r="G147" s="206" t="s">
        <v>621</v>
      </c>
      <c r="H147" s="207">
        <v>1</v>
      </c>
      <c r="I147" s="208"/>
      <c r="J147" s="209">
        <f>ROUND(I147*H147,2)</f>
        <v>0</v>
      </c>
      <c r="K147" s="205" t="s">
        <v>19</v>
      </c>
      <c r="L147" s="43"/>
      <c r="M147" s="210" t="s">
        <v>19</v>
      </c>
      <c r="N147" s="211" t="s">
        <v>40</v>
      </c>
      <c r="O147" s="83"/>
      <c r="P147" s="212">
        <f>O147*H147</f>
        <v>0</v>
      </c>
      <c r="Q147" s="212">
        <v>0</v>
      </c>
      <c r="R147" s="212">
        <f>Q147*H147</f>
        <v>0</v>
      </c>
      <c r="S147" s="212">
        <v>0</v>
      </c>
      <c r="T147" s="213">
        <f>S147*H147</f>
        <v>0</v>
      </c>
      <c r="U147" s="37"/>
      <c r="V147" s="37"/>
      <c r="W147" s="37"/>
      <c r="X147" s="37"/>
      <c r="Y147" s="37"/>
      <c r="Z147" s="37"/>
      <c r="AA147" s="37"/>
      <c r="AB147" s="37"/>
      <c r="AC147" s="37"/>
      <c r="AD147" s="37"/>
      <c r="AE147" s="37"/>
      <c r="AR147" s="214" t="s">
        <v>236</v>
      </c>
      <c r="AT147" s="214" t="s">
        <v>142</v>
      </c>
      <c r="AU147" s="214" t="s">
        <v>79</v>
      </c>
      <c r="AY147" s="16" t="s">
        <v>140</v>
      </c>
      <c r="BE147" s="215">
        <f>IF(N147="základní",J147,0)</f>
        <v>0</v>
      </c>
      <c r="BF147" s="215">
        <f>IF(N147="snížená",J147,0)</f>
        <v>0</v>
      </c>
      <c r="BG147" s="215">
        <f>IF(N147="zákl. přenesená",J147,0)</f>
        <v>0</v>
      </c>
      <c r="BH147" s="215">
        <f>IF(N147="sníž. přenesená",J147,0)</f>
        <v>0</v>
      </c>
      <c r="BI147" s="215">
        <f>IF(N147="nulová",J147,0)</f>
        <v>0</v>
      </c>
      <c r="BJ147" s="16" t="s">
        <v>77</v>
      </c>
      <c r="BK147" s="215">
        <f>ROUND(I147*H147,2)</f>
        <v>0</v>
      </c>
      <c r="BL147" s="16" t="s">
        <v>236</v>
      </c>
      <c r="BM147" s="214" t="s">
        <v>1243</v>
      </c>
    </row>
    <row r="148" s="2" customFormat="1">
      <c r="A148" s="37"/>
      <c r="B148" s="38"/>
      <c r="C148" s="39"/>
      <c r="D148" s="223" t="s">
        <v>391</v>
      </c>
      <c r="E148" s="39"/>
      <c r="F148" s="243" t="s">
        <v>1244</v>
      </c>
      <c r="G148" s="39"/>
      <c r="H148" s="39"/>
      <c r="I148" s="218"/>
      <c r="J148" s="39"/>
      <c r="K148" s="39"/>
      <c r="L148" s="43"/>
      <c r="M148" s="219"/>
      <c r="N148" s="220"/>
      <c r="O148" s="83"/>
      <c r="P148" s="83"/>
      <c r="Q148" s="83"/>
      <c r="R148" s="83"/>
      <c r="S148" s="83"/>
      <c r="T148" s="84"/>
      <c r="U148" s="37"/>
      <c r="V148" s="37"/>
      <c r="W148" s="37"/>
      <c r="X148" s="37"/>
      <c r="Y148" s="37"/>
      <c r="Z148" s="37"/>
      <c r="AA148" s="37"/>
      <c r="AB148" s="37"/>
      <c r="AC148" s="37"/>
      <c r="AD148" s="37"/>
      <c r="AE148" s="37"/>
      <c r="AT148" s="16" t="s">
        <v>391</v>
      </c>
      <c r="AU148" s="16" t="s">
        <v>79</v>
      </c>
    </row>
    <row r="149" s="2" customFormat="1" ht="44.25" customHeight="1">
      <c r="A149" s="37"/>
      <c r="B149" s="38"/>
      <c r="C149" s="203" t="s">
        <v>314</v>
      </c>
      <c r="D149" s="203" t="s">
        <v>142</v>
      </c>
      <c r="E149" s="204" t="s">
        <v>1245</v>
      </c>
      <c r="F149" s="205" t="s">
        <v>1246</v>
      </c>
      <c r="G149" s="206" t="s">
        <v>524</v>
      </c>
      <c r="H149" s="244"/>
      <c r="I149" s="208"/>
      <c r="J149" s="209">
        <f>ROUND(I149*H149,2)</f>
        <v>0</v>
      </c>
      <c r="K149" s="205" t="s">
        <v>146</v>
      </c>
      <c r="L149" s="43"/>
      <c r="M149" s="210" t="s">
        <v>19</v>
      </c>
      <c r="N149" s="211" t="s">
        <v>40</v>
      </c>
      <c r="O149" s="83"/>
      <c r="P149" s="212">
        <f>O149*H149</f>
        <v>0</v>
      </c>
      <c r="Q149" s="212">
        <v>0</v>
      </c>
      <c r="R149" s="212">
        <f>Q149*H149</f>
        <v>0</v>
      </c>
      <c r="S149" s="212">
        <v>0</v>
      </c>
      <c r="T149" s="213">
        <f>S149*H149</f>
        <v>0</v>
      </c>
      <c r="U149" s="37"/>
      <c r="V149" s="37"/>
      <c r="W149" s="37"/>
      <c r="X149" s="37"/>
      <c r="Y149" s="37"/>
      <c r="Z149" s="37"/>
      <c r="AA149" s="37"/>
      <c r="AB149" s="37"/>
      <c r="AC149" s="37"/>
      <c r="AD149" s="37"/>
      <c r="AE149" s="37"/>
      <c r="AR149" s="214" t="s">
        <v>236</v>
      </c>
      <c r="AT149" s="214" t="s">
        <v>142</v>
      </c>
      <c r="AU149" s="214" t="s">
        <v>79</v>
      </c>
      <c r="AY149" s="16" t="s">
        <v>140</v>
      </c>
      <c r="BE149" s="215">
        <f>IF(N149="základní",J149,0)</f>
        <v>0</v>
      </c>
      <c r="BF149" s="215">
        <f>IF(N149="snížená",J149,0)</f>
        <v>0</v>
      </c>
      <c r="BG149" s="215">
        <f>IF(N149="zákl. přenesená",J149,0)</f>
        <v>0</v>
      </c>
      <c r="BH149" s="215">
        <f>IF(N149="sníž. přenesená",J149,0)</f>
        <v>0</v>
      </c>
      <c r="BI149" s="215">
        <f>IF(N149="nulová",J149,0)</f>
        <v>0</v>
      </c>
      <c r="BJ149" s="16" t="s">
        <v>77</v>
      </c>
      <c r="BK149" s="215">
        <f>ROUND(I149*H149,2)</f>
        <v>0</v>
      </c>
      <c r="BL149" s="16" t="s">
        <v>236</v>
      </c>
      <c r="BM149" s="214" t="s">
        <v>1247</v>
      </c>
    </row>
    <row r="150" s="2" customFormat="1">
      <c r="A150" s="37"/>
      <c r="B150" s="38"/>
      <c r="C150" s="39"/>
      <c r="D150" s="216" t="s">
        <v>149</v>
      </c>
      <c r="E150" s="39"/>
      <c r="F150" s="217" t="s">
        <v>1248</v>
      </c>
      <c r="G150" s="39"/>
      <c r="H150" s="39"/>
      <c r="I150" s="218"/>
      <c r="J150" s="39"/>
      <c r="K150" s="39"/>
      <c r="L150" s="43"/>
      <c r="M150" s="219"/>
      <c r="N150" s="220"/>
      <c r="O150" s="83"/>
      <c r="P150" s="83"/>
      <c r="Q150" s="83"/>
      <c r="R150" s="83"/>
      <c r="S150" s="83"/>
      <c r="T150" s="84"/>
      <c r="U150" s="37"/>
      <c r="V150" s="37"/>
      <c r="W150" s="37"/>
      <c r="X150" s="37"/>
      <c r="Y150" s="37"/>
      <c r="Z150" s="37"/>
      <c r="AA150" s="37"/>
      <c r="AB150" s="37"/>
      <c r="AC150" s="37"/>
      <c r="AD150" s="37"/>
      <c r="AE150" s="37"/>
      <c r="AT150" s="16" t="s">
        <v>149</v>
      </c>
      <c r="AU150" s="16" t="s">
        <v>79</v>
      </c>
    </row>
    <row r="151" s="12" customFormat="1" ht="22.8" customHeight="1">
      <c r="A151" s="12"/>
      <c r="B151" s="187"/>
      <c r="C151" s="188"/>
      <c r="D151" s="189" t="s">
        <v>68</v>
      </c>
      <c r="E151" s="201" t="s">
        <v>1249</v>
      </c>
      <c r="F151" s="201" t="s">
        <v>1250</v>
      </c>
      <c r="G151" s="188"/>
      <c r="H151" s="188"/>
      <c r="I151" s="191"/>
      <c r="J151" s="202">
        <f>BK151</f>
        <v>0</v>
      </c>
      <c r="K151" s="188"/>
      <c r="L151" s="193"/>
      <c r="M151" s="194"/>
      <c r="N151" s="195"/>
      <c r="O151" s="195"/>
      <c r="P151" s="196">
        <f>SUM(P152:P211)</f>
        <v>0</v>
      </c>
      <c r="Q151" s="195"/>
      <c r="R151" s="196">
        <f>SUM(R152:R211)</f>
        <v>0.21395000000000003</v>
      </c>
      <c r="S151" s="195"/>
      <c r="T151" s="197">
        <f>SUM(T152:T211)</f>
        <v>0</v>
      </c>
      <c r="U151" s="12"/>
      <c r="V151" s="12"/>
      <c r="W151" s="12"/>
      <c r="X151" s="12"/>
      <c r="Y151" s="12"/>
      <c r="Z151" s="12"/>
      <c r="AA151" s="12"/>
      <c r="AB151" s="12"/>
      <c r="AC151" s="12"/>
      <c r="AD151" s="12"/>
      <c r="AE151" s="12"/>
      <c r="AR151" s="198" t="s">
        <v>79</v>
      </c>
      <c r="AT151" s="199" t="s">
        <v>68</v>
      </c>
      <c r="AU151" s="199" t="s">
        <v>77</v>
      </c>
      <c r="AY151" s="198" t="s">
        <v>140</v>
      </c>
      <c r="BK151" s="200">
        <f>SUM(BK152:BK211)</f>
        <v>0</v>
      </c>
    </row>
    <row r="152" s="2" customFormat="1" ht="16.5" customHeight="1">
      <c r="A152" s="37"/>
      <c r="B152" s="38"/>
      <c r="C152" s="203" t="s">
        <v>319</v>
      </c>
      <c r="D152" s="203" t="s">
        <v>142</v>
      </c>
      <c r="E152" s="204" t="s">
        <v>1251</v>
      </c>
      <c r="F152" s="205" t="s">
        <v>1252</v>
      </c>
      <c r="G152" s="206" t="s">
        <v>423</v>
      </c>
      <c r="H152" s="207">
        <v>3</v>
      </c>
      <c r="I152" s="208"/>
      <c r="J152" s="209">
        <f>ROUND(I152*H152,2)</f>
        <v>0</v>
      </c>
      <c r="K152" s="205" t="s">
        <v>146</v>
      </c>
      <c r="L152" s="43"/>
      <c r="M152" s="210" t="s">
        <v>19</v>
      </c>
      <c r="N152" s="211" t="s">
        <v>40</v>
      </c>
      <c r="O152" s="83"/>
      <c r="P152" s="212">
        <f>O152*H152</f>
        <v>0</v>
      </c>
      <c r="Q152" s="212">
        <v>0.00183</v>
      </c>
      <c r="R152" s="212">
        <f>Q152*H152</f>
        <v>0.0054900000000000001</v>
      </c>
      <c r="S152" s="212">
        <v>0</v>
      </c>
      <c r="T152" s="213">
        <f>S152*H152</f>
        <v>0</v>
      </c>
      <c r="U152" s="37"/>
      <c r="V152" s="37"/>
      <c r="W152" s="37"/>
      <c r="X152" s="37"/>
      <c r="Y152" s="37"/>
      <c r="Z152" s="37"/>
      <c r="AA152" s="37"/>
      <c r="AB152" s="37"/>
      <c r="AC152" s="37"/>
      <c r="AD152" s="37"/>
      <c r="AE152" s="37"/>
      <c r="AR152" s="214" t="s">
        <v>236</v>
      </c>
      <c r="AT152" s="214" t="s">
        <v>142</v>
      </c>
      <c r="AU152" s="214" t="s">
        <v>79</v>
      </c>
      <c r="AY152" s="16" t="s">
        <v>140</v>
      </c>
      <c r="BE152" s="215">
        <f>IF(N152="základní",J152,0)</f>
        <v>0</v>
      </c>
      <c r="BF152" s="215">
        <f>IF(N152="snížená",J152,0)</f>
        <v>0</v>
      </c>
      <c r="BG152" s="215">
        <f>IF(N152="zákl. přenesená",J152,0)</f>
        <v>0</v>
      </c>
      <c r="BH152" s="215">
        <f>IF(N152="sníž. přenesená",J152,0)</f>
        <v>0</v>
      </c>
      <c r="BI152" s="215">
        <f>IF(N152="nulová",J152,0)</f>
        <v>0</v>
      </c>
      <c r="BJ152" s="16" t="s">
        <v>77</v>
      </c>
      <c r="BK152" s="215">
        <f>ROUND(I152*H152,2)</f>
        <v>0</v>
      </c>
      <c r="BL152" s="16" t="s">
        <v>236</v>
      </c>
      <c r="BM152" s="214" t="s">
        <v>1253</v>
      </c>
    </row>
    <row r="153" s="2" customFormat="1">
      <c r="A153" s="37"/>
      <c r="B153" s="38"/>
      <c r="C153" s="39"/>
      <c r="D153" s="216" t="s">
        <v>149</v>
      </c>
      <c r="E153" s="39"/>
      <c r="F153" s="217" t="s">
        <v>1254</v>
      </c>
      <c r="G153" s="39"/>
      <c r="H153" s="39"/>
      <c r="I153" s="218"/>
      <c r="J153" s="39"/>
      <c r="K153" s="39"/>
      <c r="L153" s="43"/>
      <c r="M153" s="219"/>
      <c r="N153" s="220"/>
      <c r="O153" s="83"/>
      <c r="P153" s="83"/>
      <c r="Q153" s="83"/>
      <c r="R153" s="83"/>
      <c r="S153" s="83"/>
      <c r="T153" s="84"/>
      <c r="U153" s="37"/>
      <c r="V153" s="37"/>
      <c r="W153" s="37"/>
      <c r="X153" s="37"/>
      <c r="Y153" s="37"/>
      <c r="Z153" s="37"/>
      <c r="AA153" s="37"/>
      <c r="AB153" s="37"/>
      <c r="AC153" s="37"/>
      <c r="AD153" s="37"/>
      <c r="AE153" s="37"/>
      <c r="AT153" s="16" t="s">
        <v>149</v>
      </c>
      <c r="AU153" s="16" t="s">
        <v>79</v>
      </c>
    </row>
    <row r="154" s="2" customFormat="1" ht="33" customHeight="1">
      <c r="A154" s="37"/>
      <c r="B154" s="38"/>
      <c r="C154" s="233" t="s">
        <v>324</v>
      </c>
      <c r="D154" s="233" t="s">
        <v>237</v>
      </c>
      <c r="E154" s="234" t="s">
        <v>1255</v>
      </c>
      <c r="F154" s="235" t="s">
        <v>1256</v>
      </c>
      <c r="G154" s="236" t="s">
        <v>423</v>
      </c>
      <c r="H154" s="237">
        <v>3</v>
      </c>
      <c r="I154" s="238"/>
      <c r="J154" s="239">
        <f>ROUND(I154*H154,2)</f>
        <v>0</v>
      </c>
      <c r="K154" s="235" t="s">
        <v>146</v>
      </c>
      <c r="L154" s="240"/>
      <c r="M154" s="241" t="s">
        <v>19</v>
      </c>
      <c r="N154" s="242" t="s">
        <v>40</v>
      </c>
      <c r="O154" s="83"/>
      <c r="P154" s="212">
        <f>O154*H154</f>
        <v>0</v>
      </c>
      <c r="Q154" s="212">
        <v>0.025999999999999999</v>
      </c>
      <c r="R154" s="212">
        <f>Q154*H154</f>
        <v>0.078</v>
      </c>
      <c r="S154" s="212">
        <v>0</v>
      </c>
      <c r="T154" s="213">
        <f>S154*H154</f>
        <v>0</v>
      </c>
      <c r="U154" s="37"/>
      <c r="V154" s="37"/>
      <c r="W154" s="37"/>
      <c r="X154" s="37"/>
      <c r="Y154" s="37"/>
      <c r="Z154" s="37"/>
      <c r="AA154" s="37"/>
      <c r="AB154" s="37"/>
      <c r="AC154" s="37"/>
      <c r="AD154" s="37"/>
      <c r="AE154" s="37"/>
      <c r="AR154" s="214" t="s">
        <v>367</v>
      </c>
      <c r="AT154" s="214" t="s">
        <v>237</v>
      </c>
      <c r="AU154" s="214" t="s">
        <v>79</v>
      </c>
      <c r="AY154" s="16" t="s">
        <v>140</v>
      </c>
      <c r="BE154" s="215">
        <f>IF(N154="základní",J154,0)</f>
        <v>0</v>
      </c>
      <c r="BF154" s="215">
        <f>IF(N154="snížená",J154,0)</f>
        <v>0</v>
      </c>
      <c r="BG154" s="215">
        <f>IF(N154="zákl. přenesená",J154,0)</f>
        <v>0</v>
      </c>
      <c r="BH154" s="215">
        <f>IF(N154="sníž. přenesená",J154,0)</f>
        <v>0</v>
      </c>
      <c r="BI154" s="215">
        <f>IF(N154="nulová",J154,0)</f>
        <v>0</v>
      </c>
      <c r="BJ154" s="16" t="s">
        <v>77</v>
      </c>
      <c r="BK154" s="215">
        <f>ROUND(I154*H154,2)</f>
        <v>0</v>
      </c>
      <c r="BL154" s="16" t="s">
        <v>236</v>
      </c>
      <c r="BM154" s="214" t="s">
        <v>1257</v>
      </c>
    </row>
    <row r="155" s="13" customFormat="1">
      <c r="A155" s="13"/>
      <c r="B155" s="221"/>
      <c r="C155" s="222"/>
      <c r="D155" s="223" t="s">
        <v>151</v>
      </c>
      <c r="E155" s="224" t="s">
        <v>19</v>
      </c>
      <c r="F155" s="225" t="s">
        <v>836</v>
      </c>
      <c r="G155" s="222"/>
      <c r="H155" s="226">
        <v>3</v>
      </c>
      <c r="I155" s="227"/>
      <c r="J155" s="222"/>
      <c r="K155" s="222"/>
      <c r="L155" s="228"/>
      <c r="M155" s="229"/>
      <c r="N155" s="230"/>
      <c r="O155" s="230"/>
      <c r="P155" s="230"/>
      <c r="Q155" s="230"/>
      <c r="R155" s="230"/>
      <c r="S155" s="230"/>
      <c r="T155" s="231"/>
      <c r="U155" s="13"/>
      <c r="V155" s="13"/>
      <c r="W155" s="13"/>
      <c r="X155" s="13"/>
      <c r="Y155" s="13"/>
      <c r="Z155" s="13"/>
      <c r="AA155" s="13"/>
      <c r="AB155" s="13"/>
      <c r="AC155" s="13"/>
      <c r="AD155" s="13"/>
      <c r="AE155" s="13"/>
      <c r="AT155" s="232" t="s">
        <v>151</v>
      </c>
      <c r="AU155" s="232" t="s">
        <v>79</v>
      </c>
      <c r="AV155" s="13" t="s">
        <v>79</v>
      </c>
      <c r="AW155" s="13" t="s">
        <v>31</v>
      </c>
      <c r="AX155" s="13" t="s">
        <v>69</v>
      </c>
      <c r="AY155" s="232" t="s">
        <v>140</v>
      </c>
    </row>
    <row r="156" s="2" customFormat="1" ht="16.5" customHeight="1">
      <c r="A156" s="37"/>
      <c r="B156" s="38"/>
      <c r="C156" s="233" t="s">
        <v>329</v>
      </c>
      <c r="D156" s="233" t="s">
        <v>237</v>
      </c>
      <c r="E156" s="234" t="s">
        <v>1258</v>
      </c>
      <c r="F156" s="235" t="s">
        <v>1259</v>
      </c>
      <c r="G156" s="236" t="s">
        <v>423</v>
      </c>
      <c r="H156" s="237">
        <v>3</v>
      </c>
      <c r="I156" s="238"/>
      <c r="J156" s="239">
        <f>ROUND(I156*H156,2)</f>
        <v>0</v>
      </c>
      <c r="K156" s="235" t="s">
        <v>146</v>
      </c>
      <c r="L156" s="240"/>
      <c r="M156" s="241" t="s">
        <v>19</v>
      </c>
      <c r="N156" s="242" t="s">
        <v>40</v>
      </c>
      <c r="O156" s="83"/>
      <c r="P156" s="212">
        <f>O156*H156</f>
        <v>0</v>
      </c>
      <c r="Q156" s="212">
        <v>0.0012800000000000001</v>
      </c>
      <c r="R156" s="212">
        <f>Q156*H156</f>
        <v>0.0038400000000000005</v>
      </c>
      <c r="S156" s="212">
        <v>0</v>
      </c>
      <c r="T156" s="213">
        <f>S156*H156</f>
        <v>0</v>
      </c>
      <c r="U156" s="37"/>
      <c r="V156" s="37"/>
      <c r="W156" s="37"/>
      <c r="X156" s="37"/>
      <c r="Y156" s="37"/>
      <c r="Z156" s="37"/>
      <c r="AA156" s="37"/>
      <c r="AB156" s="37"/>
      <c r="AC156" s="37"/>
      <c r="AD156" s="37"/>
      <c r="AE156" s="37"/>
      <c r="AR156" s="214" t="s">
        <v>367</v>
      </c>
      <c r="AT156" s="214" t="s">
        <v>237</v>
      </c>
      <c r="AU156" s="214" t="s">
        <v>79</v>
      </c>
      <c r="AY156" s="16" t="s">
        <v>140</v>
      </c>
      <c r="BE156" s="215">
        <f>IF(N156="základní",J156,0)</f>
        <v>0</v>
      </c>
      <c r="BF156" s="215">
        <f>IF(N156="snížená",J156,0)</f>
        <v>0</v>
      </c>
      <c r="BG156" s="215">
        <f>IF(N156="zákl. přenesená",J156,0)</f>
        <v>0</v>
      </c>
      <c r="BH156" s="215">
        <f>IF(N156="sníž. přenesená",J156,0)</f>
        <v>0</v>
      </c>
      <c r="BI156" s="215">
        <f>IF(N156="nulová",J156,0)</f>
        <v>0</v>
      </c>
      <c r="BJ156" s="16" t="s">
        <v>77</v>
      </c>
      <c r="BK156" s="215">
        <f>ROUND(I156*H156,2)</f>
        <v>0</v>
      </c>
      <c r="BL156" s="16" t="s">
        <v>236</v>
      </c>
      <c r="BM156" s="214" t="s">
        <v>1260</v>
      </c>
    </row>
    <row r="157" s="13" customFormat="1">
      <c r="A157" s="13"/>
      <c r="B157" s="221"/>
      <c r="C157" s="222"/>
      <c r="D157" s="223" t="s">
        <v>151</v>
      </c>
      <c r="E157" s="224" t="s">
        <v>19</v>
      </c>
      <c r="F157" s="225" t="s">
        <v>836</v>
      </c>
      <c r="G157" s="222"/>
      <c r="H157" s="226">
        <v>3</v>
      </c>
      <c r="I157" s="227"/>
      <c r="J157" s="222"/>
      <c r="K157" s="222"/>
      <c r="L157" s="228"/>
      <c r="M157" s="229"/>
      <c r="N157" s="230"/>
      <c r="O157" s="230"/>
      <c r="P157" s="230"/>
      <c r="Q157" s="230"/>
      <c r="R157" s="230"/>
      <c r="S157" s="230"/>
      <c r="T157" s="231"/>
      <c r="U157" s="13"/>
      <c r="V157" s="13"/>
      <c r="W157" s="13"/>
      <c r="X157" s="13"/>
      <c r="Y157" s="13"/>
      <c r="Z157" s="13"/>
      <c r="AA157" s="13"/>
      <c r="AB157" s="13"/>
      <c r="AC157" s="13"/>
      <c r="AD157" s="13"/>
      <c r="AE157" s="13"/>
      <c r="AT157" s="232" t="s">
        <v>151</v>
      </c>
      <c r="AU157" s="232" t="s">
        <v>79</v>
      </c>
      <c r="AV157" s="13" t="s">
        <v>79</v>
      </c>
      <c r="AW157" s="13" t="s">
        <v>31</v>
      </c>
      <c r="AX157" s="13" t="s">
        <v>69</v>
      </c>
      <c r="AY157" s="232" t="s">
        <v>140</v>
      </c>
    </row>
    <row r="158" s="2" customFormat="1" ht="21.75" customHeight="1">
      <c r="A158" s="37"/>
      <c r="B158" s="38"/>
      <c r="C158" s="203" t="s">
        <v>335</v>
      </c>
      <c r="D158" s="203" t="s">
        <v>142</v>
      </c>
      <c r="E158" s="204" t="s">
        <v>1261</v>
      </c>
      <c r="F158" s="205" t="s">
        <v>1262</v>
      </c>
      <c r="G158" s="206" t="s">
        <v>423</v>
      </c>
      <c r="H158" s="207">
        <v>1</v>
      </c>
      <c r="I158" s="208"/>
      <c r="J158" s="209">
        <f>ROUND(I158*H158,2)</f>
        <v>0</v>
      </c>
      <c r="K158" s="205" t="s">
        <v>146</v>
      </c>
      <c r="L158" s="43"/>
      <c r="M158" s="210" t="s">
        <v>19</v>
      </c>
      <c r="N158" s="211" t="s">
        <v>40</v>
      </c>
      <c r="O158" s="83"/>
      <c r="P158" s="212">
        <f>O158*H158</f>
        <v>0</v>
      </c>
      <c r="Q158" s="212">
        <v>0.00010000000000000001</v>
      </c>
      <c r="R158" s="212">
        <f>Q158*H158</f>
        <v>0.00010000000000000001</v>
      </c>
      <c r="S158" s="212">
        <v>0</v>
      </c>
      <c r="T158" s="213">
        <f>S158*H158</f>
        <v>0</v>
      </c>
      <c r="U158" s="37"/>
      <c r="V158" s="37"/>
      <c r="W158" s="37"/>
      <c r="X158" s="37"/>
      <c r="Y158" s="37"/>
      <c r="Z158" s="37"/>
      <c r="AA158" s="37"/>
      <c r="AB158" s="37"/>
      <c r="AC158" s="37"/>
      <c r="AD158" s="37"/>
      <c r="AE158" s="37"/>
      <c r="AR158" s="214" t="s">
        <v>236</v>
      </c>
      <c r="AT158" s="214" t="s">
        <v>142</v>
      </c>
      <c r="AU158" s="214" t="s">
        <v>79</v>
      </c>
      <c r="AY158" s="16" t="s">
        <v>140</v>
      </c>
      <c r="BE158" s="215">
        <f>IF(N158="základní",J158,0)</f>
        <v>0</v>
      </c>
      <c r="BF158" s="215">
        <f>IF(N158="snížená",J158,0)</f>
        <v>0</v>
      </c>
      <c r="BG158" s="215">
        <f>IF(N158="zákl. přenesená",J158,0)</f>
        <v>0</v>
      </c>
      <c r="BH158" s="215">
        <f>IF(N158="sníž. přenesená",J158,0)</f>
        <v>0</v>
      </c>
      <c r="BI158" s="215">
        <f>IF(N158="nulová",J158,0)</f>
        <v>0</v>
      </c>
      <c r="BJ158" s="16" t="s">
        <v>77</v>
      </c>
      <c r="BK158" s="215">
        <f>ROUND(I158*H158,2)</f>
        <v>0</v>
      </c>
      <c r="BL158" s="16" t="s">
        <v>236</v>
      </c>
      <c r="BM158" s="214" t="s">
        <v>1263</v>
      </c>
    </row>
    <row r="159" s="2" customFormat="1">
      <c r="A159" s="37"/>
      <c r="B159" s="38"/>
      <c r="C159" s="39"/>
      <c r="D159" s="216" t="s">
        <v>149</v>
      </c>
      <c r="E159" s="39"/>
      <c r="F159" s="217" t="s">
        <v>1264</v>
      </c>
      <c r="G159" s="39"/>
      <c r="H159" s="39"/>
      <c r="I159" s="218"/>
      <c r="J159" s="39"/>
      <c r="K159" s="39"/>
      <c r="L159" s="43"/>
      <c r="M159" s="219"/>
      <c r="N159" s="220"/>
      <c r="O159" s="83"/>
      <c r="P159" s="83"/>
      <c r="Q159" s="83"/>
      <c r="R159" s="83"/>
      <c r="S159" s="83"/>
      <c r="T159" s="84"/>
      <c r="U159" s="37"/>
      <c r="V159" s="37"/>
      <c r="W159" s="37"/>
      <c r="X159" s="37"/>
      <c r="Y159" s="37"/>
      <c r="Z159" s="37"/>
      <c r="AA159" s="37"/>
      <c r="AB159" s="37"/>
      <c r="AC159" s="37"/>
      <c r="AD159" s="37"/>
      <c r="AE159" s="37"/>
      <c r="AT159" s="16" t="s">
        <v>149</v>
      </c>
      <c r="AU159" s="16" t="s">
        <v>79</v>
      </c>
    </row>
    <row r="160" s="2" customFormat="1" ht="24.15" customHeight="1">
      <c r="A160" s="37"/>
      <c r="B160" s="38"/>
      <c r="C160" s="233" t="s">
        <v>341</v>
      </c>
      <c r="D160" s="233" t="s">
        <v>237</v>
      </c>
      <c r="E160" s="234" t="s">
        <v>1265</v>
      </c>
      <c r="F160" s="235" t="s">
        <v>1266</v>
      </c>
      <c r="G160" s="236" t="s">
        <v>423</v>
      </c>
      <c r="H160" s="237">
        <v>1</v>
      </c>
      <c r="I160" s="238"/>
      <c r="J160" s="239">
        <f>ROUND(I160*H160,2)</f>
        <v>0</v>
      </c>
      <c r="K160" s="235" t="s">
        <v>19</v>
      </c>
      <c r="L160" s="240"/>
      <c r="M160" s="241" t="s">
        <v>19</v>
      </c>
      <c r="N160" s="242" t="s">
        <v>40</v>
      </c>
      <c r="O160" s="83"/>
      <c r="P160" s="212">
        <f>O160*H160</f>
        <v>0</v>
      </c>
      <c r="Q160" s="212">
        <v>0.025000000000000001</v>
      </c>
      <c r="R160" s="212">
        <f>Q160*H160</f>
        <v>0.025000000000000001</v>
      </c>
      <c r="S160" s="212">
        <v>0</v>
      </c>
      <c r="T160" s="213">
        <f>S160*H160</f>
        <v>0</v>
      </c>
      <c r="U160" s="37"/>
      <c r="V160" s="37"/>
      <c r="W160" s="37"/>
      <c r="X160" s="37"/>
      <c r="Y160" s="37"/>
      <c r="Z160" s="37"/>
      <c r="AA160" s="37"/>
      <c r="AB160" s="37"/>
      <c r="AC160" s="37"/>
      <c r="AD160" s="37"/>
      <c r="AE160" s="37"/>
      <c r="AR160" s="214" t="s">
        <v>367</v>
      </c>
      <c r="AT160" s="214" t="s">
        <v>237</v>
      </c>
      <c r="AU160" s="214" t="s">
        <v>79</v>
      </c>
      <c r="AY160" s="16" t="s">
        <v>140</v>
      </c>
      <c r="BE160" s="215">
        <f>IF(N160="základní",J160,0)</f>
        <v>0</v>
      </c>
      <c r="BF160" s="215">
        <f>IF(N160="snížená",J160,0)</f>
        <v>0</v>
      </c>
      <c r="BG160" s="215">
        <f>IF(N160="zákl. přenesená",J160,0)</f>
        <v>0</v>
      </c>
      <c r="BH160" s="215">
        <f>IF(N160="sníž. přenesená",J160,0)</f>
        <v>0</v>
      </c>
      <c r="BI160" s="215">
        <f>IF(N160="nulová",J160,0)</f>
        <v>0</v>
      </c>
      <c r="BJ160" s="16" t="s">
        <v>77</v>
      </c>
      <c r="BK160" s="215">
        <f>ROUND(I160*H160,2)</f>
        <v>0</v>
      </c>
      <c r="BL160" s="16" t="s">
        <v>236</v>
      </c>
      <c r="BM160" s="214" t="s">
        <v>1267</v>
      </c>
    </row>
    <row r="161" s="13" customFormat="1">
      <c r="A161" s="13"/>
      <c r="B161" s="221"/>
      <c r="C161" s="222"/>
      <c r="D161" s="223" t="s">
        <v>151</v>
      </c>
      <c r="E161" s="224" t="s">
        <v>19</v>
      </c>
      <c r="F161" s="225" t="s">
        <v>855</v>
      </c>
      <c r="G161" s="222"/>
      <c r="H161" s="226">
        <v>1</v>
      </c>
      <c r="I161" s="227"/>
      <c r="J161" s="222"/>
      <c r="K161" s="222"/>
      <c r="L161" s="228"/>
      <c r="M161" s="229"/>
      <c r="N161" s="230"/>
      <c r="O161" s="230"/>
      <c r="P161" s="230"/>
      <c r="Q161" s="230"/>
      <c r="R161" s="230"/>
      <c r="S161" s="230"/>
      <c r="T161" s="231"/>
      <c r="U161" s="13"/>
      <c r="V161" s="13"/>
      <c r="W161" s="13"/>
      <c r="X161" s="13"/>
      <c r="Y161" s="13"/>
      <c r="Z161" s="13"/>
      <c r="AA161" s="13"/>
      <c r="AB161" s="13"/>
      <c r="AC161" s="13"/>
      <c r="AD161" s="13"/>
      <c r="AE161" s="13"/>
      <c r="AT161" s="232" t="s">
        <v>151</v>
      </c>
      <c r="AU161" s="232" t="s">
        <v>79</v>
      </c>
      <c r="AV161" s="13" t="s">
        <v>79</v>
      </c>
      <c r="AW161" s="13" t="s">
        <v>31</v>
      </c>
      <c r="AX161" s="13" t="s">
        <v>69</v>
      </c>
      <c r="AY161" s="232" t="s">
        <v>140</v>
      </c>
    </row>
    <row r="162" s="2" customFormat="1" ht="21.75" customHeight="1">
      <c r="A162" s="37"/>
      <c r="B162" s="38"/>
      <c r="C162" s="203" t="s">
        <v>347</v>
      </c>
      <c r="D162" s="203" t="s">
        <v>142</v>
      </c>
      <c r="E162" s="204" t="s">
        <v>1268</v>
      </c>
      <c r="F162" s="205" t="s">
        <v>1269</v>
      </c>
      <c r="G162" s="206" t="s">
        <v>423</v>
      </c>
      <c r="H162" s="207">
        <v>4</v>
      </c>
      <c r="I162" s="208"/>
      <c r="J162" s="209">
        <f>ROUND(I162*H162,2)</f>
        <v>0</v>
      </c>
      <c r="K162" s="205" t="s">
        <v>146</v>
      </c>
      <c r="L162" s="43"/>
      <c r="M162" s="210" t="s">
        <v>19</v>
      </c>
      <c r="N162" s="211" t="s">
        <v>40</v>
      </c>
      <c r="O162" s="83"/>
      <c r="P162" s="212">
        <f>O162*H162</f>
        <v>0</v>
      </c>
      <c r="Q162" s="212">
        <v>0.00173</v>
      </c>
      <c r="R162" s="212">
        <f>Q162*H162</f>
        <v>0.0069199999999999999</v>
      </c>
      <c r="S162" s="212">
        <v>0</v>
      </c>
      <c r="T162" s="213">
        <f>S162*H162</f>
        <v>0</v>
      </c>
      <c r="U162" s="37"/>
      <c r="V162" s="37"/>
      <c r="W162" s="37"/>
      <c r="X162" s="37"/>
      <c r="Y162" s="37"/>
      <c r="Z162" s="37"/>
      <c r="AA162" s="37"/>
      <c r="AB162" s="37"/>
      <c r="AC162" s="37"/>
      <c r="AD162" s="37"/>
      <c r="AE162" s="37"/>
      <c r="AR162" s="214" t="s">
        <v>236</v>
      </c>
      <c r="AT162" s="214" t="s">
        <v>142</v>
      </c>
      <c r="AU162" s="214" t="s">
        <v>79</v>
      </c>
      <c r="AY162" s="16" t="s">
        <v>140</v>
      </c>
      <c r="BE162" s="215">
        <f>IF(N162="základní",J162,0)</f>
        <v>0</v>
      </c>
      <c r="BF162" s="215">
        <f>IF(N162="snížená",J162,0)</f>
        <v>0</v>
      </c>
      <c r="BG162" s="215">
        <f>IF(N162="zákl. přenesená",J162,0)</f>
        <v>0</v>
      </c>
      <c r="BH162" s="215">
        <f>IF(N162="sníž. přenesená",J162,0)</f>
        <v>0</v>
      </c>
      <c r="BI162" s="215">
        <f>IF(N162="nulová",J162,0)</f>
        <v>0</v>
      </c>
      <c r="BJ162" s="16" t="s">
        <v>77</v>
      </c>
      <c r="BK162" s="215">
        <f>ROUND(I162*H162,2)</f>
        <v>0</v>
      </c>
      <c r="BL162" s="16" t="s">
        <v>236</v>
      </c>
      <c r="BM162" s="214" t="s">
        <v>1270</v>
      </c>
    </row>
    <row r="163" s="2" customFormat="1">
      <c r="A163" s="37"/>
      <c r="B163" s="38"/>
      <c r="C163" s="39"/>
      <c r="D163" s="216" t="s">
        <v>149</v>
      </c>
      <c r="E163" s="39"/>
      <c r="F163" s="217" t="s">
        <v>1271</v>
      </c>
      <c r="G163" s="39"/>
      <c r="H163" s="39"/>
      <c r="I163" s="218"/>
      <c r="J163" s="39"/>
      <c r="K163" s="39"/>
      <c r="L163" s="43"/>
      <c r="M163" s="219"/>
      <c r="N163" s="220"/>
      <c r="O163" s="83"/>
      <c r="P163" s="83"/>
      <c r="Q163" s="83"/>
      <c r="R163" s="83"/>
      <c r="S163" s="83"/>
      <c r="T163" s="84"/>
      <c r="U163" s="37"/>
      <c r="V163" s="37"/>
      <c r="W163" s="37"/>
      <c r="X163" s="37"/>
      <c r="Y163" s="37"/>
      <c r="Z163" s="37"/>
      <c r="AA163" s="37"/>
      <c r="AB163" s="37"/>
      <c r="AC163" s="37"/>
      <c r="AD163" s="37"/>
      <c r="AE163" s="37"/>
      <c r="AT163" s="16" t="s">
        <v>149</v>
      </c>
      <c r="AU163" s="16" t="s">
        <v>79</v>
      </c>
    </row>
    <row r="164" s="2" customFormat="1" ht="16.5" customHeight="1">
      <c r="A164" s="37"/>
      <c r="B164" s="38"/>
      <c r="C164" s="233" t="s">
        <v>353</v>
      </c>
      <c r="D164" s="233" t="s">
        <v>237</v>
      </c>
      <c r="E164" s="234" t="s">
        <v>1272</v>
      </c>
      <c r="F164" s="235" t="s">
        <v>1273</v>
      </c>
      <c r="G164" s="236" t="s">
        <v>423</v>
      </c>
      <c r="H164" s="237">
        <v>3</v>
      </c>
      <c r="I164" s="238"/>
      <c r="J164" s="239">
        <f>ROUND(I164*H164,2)</f>
        <v>0</v>
      </c>
      <c r="K164" s="235" t="s">
        <v>146</v>
      </c>
      <c r="L164" s="240"/>
      <c r="M164" s="241" t="s">
        <v>19</v>
      </c>
      <c r="N164" s="242" t="s">
        <v>40</v>
      </c>
      <c r="O164" s="83"/>
      <c r="P164" s="212">
        <f>O164*H164</f>
        <v>0</v>
      </c>
      <c r="Q164" s="212">
        <v>0.0135</v>
      </c>
      <c r="R164" s="212">
        <f>Q164*H164</f>
        <v>0.040500000000000001</v>
      </c>
      <c r="S164" s="212">
        <v>0</v>
      </c>
      <c r="T164" s="213">
        <f>S164*H164</f>
        <v>0</v>
      </c>
      <c r="U164" s="37"/>
      <c r="V164" s="37"/>
      <c r="W164" s="37"/>
      <c r="X164" s="37"/>
      <c r="Y164" s="37"/>
      <c r="Z164" s="37"/>
      <c r="AA164" s="37"/>
      <c r="AB164" s="37"/>
      <c r="AC164" s="37"/>
      <c r="AD164" s="37"/>
      <c r="AE164" s="37"/>
      <c r="AR164" s="214" t="s">
        <v>367</v>
      </c>
      <c r="AT164" s="214" t="s">
        <v>237</v>
      </c>
      <c r="AU164" s="214" t="s">
        <v>79</v>
      </c>
      <c r="AY164" s="16" t="s">
        <v>140</v>
      </c>
      <c r="BE164" s="215">
        <f>IF(N164="základní",J164,0)</f>
        <v>0</v>
      </c>
      <c r="BF164" s="215">
        <f>IF(N164="snížená",J164,0)</f>
        <v>0</v>
      </c>
      <c r="BG164" s="215">
        <f>IF(N164="zákl. přenesená",J164,0)</f>
        <v>0</v>
      </c>
      <c r="BH164" s="215">
        <f>IF(N164="sníž. přenesená",J164,0)</f>
        <v>0</v>
      </c>
      <c r="BI164" s="215">
        <f>IF(N164="nulová",J164,0)</f>
        <v>0</v>
      </c>
      <c r="BJ164" s="16" t="s">
        <v>77</v>
      </c>
      <c r="BK164" s="215">
        <f>ROUND(I164*H164,2)</f>
        <v>0</v>
      </c>
      <c r="BL164" s="16" t="s">
        <v>236</v>
      </c>
      <c r="BM164" s="214" t="s">
        <v>1274</v>
      </c>
    </row>
    <row r="165" s="13" customFormat="1">
      <c r="A165" s="13"/>
      <c r="B165" s="221"/>
      <c r="C165" s="222"/>
      <c r="D165" s="223" t="s">
        <v>151</v>
      </c>
      <c r="E165" s="224" t="s">
        <v>19</v>
      </c>
      <c r="F165" s="225" t="s">
        <v>836</v>
      </c>
      <c r="G165" s="222"/>
      <c r="H165" s="226">
        <v>3</v>
      </c>
      <c r="I165" s="227"/>
      <c r="J165" s="222"/>
      <c r="K165" s="222"/>
      <c r="L165" s="228"/>
      <c r="M165" s="229"/>
      <c r="N165" s="230"/>
      <c r="O165" s="230"/>
      <c r="P165" s="230"/>
      <c r="Q165" s="230"/>
      <c r="R165" s="230"/>
      <c r="S165" s="230"/>
      <c r="T165" s="231"/>
      <c r="U165" s="13"/>
      <c r="V165" s="13"/>
      <c r="W165" s="13"/>
      <c r="X165" s="13"/>
      <c r="Y165" s="13"/>
      <c r="Z165" s="13"/>
      <c r="AA165" s="13"/>
      <c r="AB165" s="13"/>
      <c r="AC165" s="13"/>
      <c r="AD165" s="13"/>
      <c r="AE165" s="13"/>
      <c r="AT165" s="232" t="s">
        <v>151</v>
      </c>
      <c r="AU165" s="232" t="s">
        <v>79</v>
      </c>
      <c r="AV165" s="13" t="s">
        <v>79</v>
      </c>
      <c r="AW165" s="13" t="s">
        <v>31</v>
      </c>
      <c r="AX165" s="13" t="s">
        <v>69</v>
      </c>
      <c r="AY165" s="232" t="s">
        <v>140</v>
      </c>
    </row>
    <row r="166" s="2" customFormat="1" ht="33" customHeight="1">
      <c r="A166" s="37"/>
      <c r="B166" s="38"/>
      <c r="C166" s="233" t="s">
        <v>367</v>
      </c>
      <c r="D166" s="233" t="s">
        <v>237</v>
      </c>
      <c r="E166" s="234" t="s">
        <v>1275</v>
      </c>
      <c r="F166" s="235" t="s">
        <v>1276</v>
      </c>
      <c r="G166" s="236" t="s">
        <v>423</v>
      </c>
      <c r="H166" s="237">
        <v>1</v>
      </c>
      <c r="I166" s="238"/>
      <c r="J166" s="239">
        <f>ROUND(I166*H166,2)</f>
        <v>0</v>
      </c>
      <c r="K166" s="235" t="s">
        <v>19</v>
      </c>
      <c r="L166" s="240"/>
      <c r="M166" s="241" t="s">
        <v>19</v>
      </c>
      <c r="N166" s="242" t="s">
        <v>40</v>
      </c>
      <c r="O166" s="83"/>
      <c r="P166" s="212">
        <f>O166*H166</f>
        <v>0</v>
      </c>
      <c r="Q166" s="212">
        <v>0</v>
      </c>
      <c r="R166" s="212">
        <f>Q166*H166</f>
        <v>0</v>
      </c>
      <c r="S166" s="212">
        <v>0</v>
      </c>
      <c r="T166" s="213">
        <f>S166*H166</f>
        <v>0</v>
      </c>
      <c r="U166" s="37"/>
      <c r="V166" s="37"/>
      <c r="W166" s="37"/>
      <c r="X166" s="37"/>
      <c r="Y166" s="37"/>
      <c r="Z166" s="37"/>
      <c r="AA166" s="37"/>
      <c r="AB166" s="37"/>
      <c r="AC166" s="37"/>
      <c r="AD166" s="37"/>
      <c r="AE166" s="37"/>
      <c r="AR166" s="214" t="s">
        <v>367</v>
      </c>
      <c r="AT166" s="214" t="s">
        <v>237</v>
      </c>
      <c r="AU166" s="214" t="s">
        <v>79</v>
      </c>
      <c r="AY166" s="16" t="s">
        <v>140</v>
      </c>
      <c r="BE166" s="215">
        <f>IF(N166="základní",J166,0)</f>
        <v>0</v>
      </c>
      <c r="BF166" s="215">
        <f>IF(N166="snížená",J166,0)</f>
        <v>0</v>
      </c>
      <c r="BG166" s="215">
        <f>IF(N166="zákl. přenesená",J166,0)</f>
        <v>0</v>
      </c>
      <c r="BH166" s="215">
        <f>IF(N166="sníž. přenesená",J166,0)</f>
        <v>0</v>
      </c>
      <c r="BI166" s="215">
        <f>IF(N166="nulová",J166,0)</f>
        <v>0</v>
      </c>
      <c r="BJ166" s="16" t="s">
        <v>77</v>
      </c>
      <c r="BK166" s="215">
        <f>ROUND(I166*H166,2)</f>
        <v>0</v>
      </c>
      <c r="BL166" s="16" t="s">
        <v>236</v>
      </c>
      <c r="BM166" s="214" t="s">
        <v>1277</v>
      </c>
    </row>
    <row r="167" s="13" customFormat="1">
      <c r="A167" s="13"/>
      <c r="B167" s="221"/>
      <c r="C167" s="222"/>
      <c r="D167" s="223" t="s">
        <v>151</v>
      </c>
      <c r="E167" s="224" t="s">
        <v>19</v>
      </c>
      <c r="F167" s="225" t="s">
        <v>855</v>
      </c>
      <c r="G167" s="222"/>
      <c r="H167" s="226">
        <v>1</v>
      </c>
      <c r="I167" s="227"/>
      <c r="J167" s="222"/>
      <c r="K167" s="222"/>
      <c r="L167" s="228"/>
      <c r="M167" s="229"/>
      <c r="N167" s="230"/>
      <c r="O167" s="230"/>
      <c r="P167" s="230"/>
      <c r="Q167" s="230"/>
      <c r="R167" s="230"/>
      <c r="S167" s="230"/>
      <c r="T167" s="231"/>
      <c r="U167" s="13"/>
      <c r="V167" s="13"/>
      <c r="W167" s="13"/>
      <c r="X167" s="13"/>
      <c r="Y167" s="13"/>
      <c r="Z167" s="13"/>
      <c r="AA167" s="13"/>
      <c r="AB167" s="13"/>
      <c r="AC167" s="13"/>
      <c r="AD167" s="13"/>
      <c r="AE167" s="13"/>
      <c r="AT167" s="232" t="s">
        <v>151</v>
      </c>
      <c r="AU167" s="232" t="s">
        <v>79</v>
      </c>
      <c r="AV167" s="13" t="s">
        <v>79</v>
      </c>
      <c r="AW167" s="13" t="s">
        <v>31</v>
      </c>
      <c r="AX167" s="13" t="s">
        <v>69</v>
      </c>
      <c r="AY167" s="232" t="s">
        <v>140</v>
      </c>
    </row>
    <row r="168" s="2" customFormat="1" ht="24.15" customHeight="1">
      <c r="A168" s="37"/>
      <c r="B168" s="38"/>
      <c r="C168" s="203" t="s">
        <v>373</v>
      </c>
      <c r="D168" s="203" t="s">
        <v>142</v>
      </c>
      <c r="E168" s="204" t="s">
        <v>1278</v>
      </c>
      <c r="F168" s="205" t="s">
        <v>1279</v>
      </c>
      <c r="G168" s="206" t="s">
        <v>423</v>
      </c>
      <c r="H168" s="207">
        <v>3</v>
      </c>
      <c r="I168" s="208"/>
      <c r="J168" s="209">
        <f>ROUND(I168*H168,2)</f>
        <v>0</v>
      </c>
      <c r="K168" s="205" t="s">
        <v>146</v>
      </c>
      <c r="L168" s="43"/>
      <c r="M168" s="210" t="s">
        <v>19</v>
      </c>
      <c r="N168" s="211" t="s">
        <v>40</v>
      </c>
      <c r="O168" s="83"/>
      <c r="P168" s="212">
        <f>O168*H168</f>
        <v>0</v>
      </c>
      <c r="Q168" s="212">
        <v>0.00051999999999999995</v>
      </c>
      <c r="R168" s="212">
        <f>Q168*H168</f>
        <v>0.0015599999999999998</v>
      </c>
      <c r="S168" s="212">
        <v>0</v>
      </c>
      <c r="T168" s="213">
        <f>S168*H168</f>
        <v>0</v>
      </c>
      <c r="U168" s="37"/>
      <c r="V168" s="37"/>
      <c r="W168" s="37"/>
      <c r="X168" s="37"/>
      <c r="Y168" s="37"/>
      <c r="Z168" s="37"/>
      <c r="AA168" s="37"/>
      <c r="AB168" s="37"/>
      <c r="AC168" s="37"/>
      <c r="AD168" s="37"/>
      <c r="AE168" s="37"/>
      <c r="AR168" s="214" t="s">
        <v>236</v>
      </c>
      <c r="AT168" s="214" t="s">
        <v>142</v>
      </c>
      <c r="AU168" s="214" t="s">
        <v>79</v>
      </c>
      <c r="AY168" s="16" t="s">
        <v>140</v>
      </c>
      <c r="BE168" s="215">
        <f>IF(N168="základní",J168,0)</f>
        <v>0</v>
      </c>
      <c r="BF168" s="215">
        <f>IF(N168="snížená",J168,0)</f>
        <v>0</v>
      </c>
      <c r="BG168" s="215">
        <f>IF(N168="zákl. přenesená",J168,0)</f>
        <v>0</v>
      </c>
      <c r="BH168" s="215">
        <f>IF(N168="sníž. přenesená",J168,0)</f>
        <v>0</v>
      </c>
      <c r="BI168" s="215">
        <f>IF(N168="nulová",J168,0)</f>
        <v>0</v>
      </c>
      <c r="BJ168" s="16" t="s">
        <v>77</v>
      </c>
      <c r="BK168" s="215">
        <f>ROUND(I168*H168,2)</f>
        <v>0</v>
      </c>
      <c r="BL168" s="16" t="s">
        <v>236</v>
      </c>
      <c r="BM168" s="214" t="s">
        <v>1280</v>
      </c>
    </row>
    <row r="169" s="2" customFormat="1">
      <c r="A169" s="37"/>
      <c r="B169" s="38"/>
      <c r="C169" s="39"/>
      <c r="D169" s="216" t="s">
        <v>149</v>
      </c>
      <c r="E169" s="39"/>
      <c r="F169" s="217" t="s">
        <v>1281</v>
      </c>
      <c r="G169" s="39"/>
      <c r="H169" s="39"/>
      <c r="I169" s="218"/>
      <c r="J169" s="39"/>
      <c r="K169" s="39"/>
      <c r="L169" s="43"/>
      <c r="M169" s="219"/>
      <c r="N169" s="220"/>
      <c r="O169" s="83"/>
      <c r="P169" s="83"/>
      <c r="Q169" s="83"/>
      <c r="R169" s="83"/>
      <c r="S169" s="83"/>
      <c r="T169" s="84"/>
      <c r="U169" s="37"/>
      <c r="V169" s="37"/>
      <c r="W169" s="37"/>
      <c r="X169" s="37"/>
      <c r="Y169" s="37"/>
      <c r="Z169" s="37"/>
      <c r="AA169" s="37"/>
      <c r="AB169" s="37"/>
      <c r="AC169" s="37"/>
      <c r="AD169" s="37"/>
      <c r="AE169" s="37"/>
      <c r="AT169" s="16" t="s">
        <v>149</v>
      </c>
      <c r="AU169" s="16" t="s">
        <v>79</v>
      </c>
    </row>
    <row r="170" s="13" customFormat="1">
      <c r="A170" s="13"/>
      <c r="B170" s="221"/>
      <c r="C170" s="222"/>
      <c r="D170" s="223" t="s">
        <v>151</v>
      </c>
      <c r="E170" s="224" t="s">
        <v>19</v>
      </c>
      <c r="F170" s="225" t="s">
        <v>836</v>
      </c>
      <c r="G170" s="222"/>
      <c r="H170" s="226">
        <v>3</v>
      </c>
      <c r="I170" s="227"/>
      <c r="J170" s="222"/>
      <c r="K170" s="222"/>
      <c r="L170" s="228"/>
      <c r="M170" s="229"/>
      <c r="N170" s="230"/>
      <c r="O170" s="230"/>
      <c r="P170" s="230"/>
      <c r="Q170" s="230"/>
      <c r="R170" s="230"/>
      <c r="S170" s="230"/>
      <c r="T170" s="231"/>
      <c r="U170" s="13"/>
      <c r="V170" s="13"/>
      <c r="W170" s="13"/>
      <c r="X170" s="13"/>
      <c r="Y170" s="13"/>
      <c r="Z170" s="13"/>
      <c r="AA170" s="13"/>
      <c r="AB170" s="13"/>
      <c r="AC170" s="13"/>
      <c r="AD170" s="13"/>
      <c r="AE170" s="13"/>
      <c r="AT170" s="232" t="s">
        <v>151</v>
      </c>
      <c r="AU170" s="232" t="s">
        <v>79</v>
      </c>
      <c r="AV170" s="13" t="s">
        <v>79</v>
      </c>
      <c r="AW170" s="13" t="s">
        <v>31</v>
      </c>
      <c r="AX170" s="13" t="s">
        <v>69</v>
      </c>
      <c r="AY170" s="232" t="s">
        <v>140</v>
      </c>
    </row>
    <row r="171" s="2" customFormat="1" ht="24.15" customHeight="1">
      <c r="A171" s="37"/>
      <c r="B171" s="38"/>
      <c r="C171" s="203" t="s">
        <v>379</v>
      </c>
      <c r="D171" s="203" t="s">
        <v>142</v>
      </c>
      <c r="E171" s="204" t="s">
        <v>1282</v>
      </c>
      <c r="F171" s="205" t="s">
        <v>1283</v>
      </c>
      <c r="G171" s="206" t="s">
        <v>423</v>
      </c>
      <c r="H171" s="207">
        <v>4</v>
      </c>
      <c r="I171" s="208"/>
      <c r="J171" s="209">
        <f>ROUND(I171*H171,2)</f>
        <v>0</v>
      </c>
      <c r="K171" s="205" t="s">
        <v>146</v>
      </c>
      <c r="L171" s="43"/>
      <c r="M171" s="210" t="s">
        <v>19</v>
      </c>
      <c r="N171" s="211" t="s">
        <v>40</v>
      </c>
      <c r="O171" s="83"/>
      <c r="P171" s="212">
        <f>O171*H171</f>
        <v>0</v>
      </c>
      <c r="Q171" s="212">
        <v>0.00051999999999999995</v>
      </c>
      <c r="R171" s="212">
        <f>Q171*H171</f>
        <v>0.0020799999999999998</v>
      </c>
      <c r="S171" s="212">
        <v>0</v>
      </c>
      <c r="T171" s="213">
        <f>S171*H171</f>
        <v>0</v>
      </c>
      <c r="U171" s="37"/>
      <c r="V171" s="37"/>
      <c r="W171" s="37"/>
      <c r="X171" s="37"/>
      <c r="Y171" s="37"/>
      <c r="Z171" s="37"/>
      <c r="AA171" s="37"/>
      <c r="AB171" s="37"/>
      <c r="AC171" s="37"/>
      <c r="AD171" s="37"/>
      <c r="AE171" s="37"/>
      <c r="AR171" s="214" t="s">
        <v>236</v>
      </c>
      <c r="AT171" s="214" t="s">
        <v>142</v>
      </c>
      <c r="AU171" s="214" t="s">
        <v>79</v>
      </c>
      <c r="AY171" s="16" t="s">
        <v>140</v>
      </c>
      <c r="BE171" s="215">
        <f>IF(N171="základní",J171,0)</f>
        <v>0</v>
      </c>
      <c r="BF171" s="215">
        <f>IF(N171="snížená",J171,0)</f>
        <v>0</v>
      </c>
      <c r="BG171" s="215">
        <f>IF(N171="zákl. přenesená",J171,0)</f>
        <v>0</v>
      </c>
      <c r="BH171" s="215">
        <f>IF(N171="sníž. přenesená",J171,0)</f>
        <v>0</v>
      </c>
      <c r="BI171" s="215">
        <f>IF(N171="nulová",J171,0)</f>
        <v>0</v>
      </c>
      <c r="BJ171" s="16" t="s">
        <v>77</v>
      </c>
      <c r="BK171" s="215">
        <f>ROUND(I171*H171,2)</f>
        <v>0</v>
      </c>
      <c r="BL171" s="16" t="s">
        <v>236</v>
      </c>
      <c r="BM171" s="214" t="s">
        <v>1284</v>
      </c>
    </row>
    <row r="172" s="2" customFormat="1">
      <c r="A172" s="37"/>
      <c r="B172" s="38"/>
      <c r="C172" s="39"/>
      <c r="D172" s="216" t="s">
        <v>149</v>
      </c>
      <c r="E172" s="39"/>
      <c r="F172" s="217" t="s">
        <v>1285</v>
      </c>
      <c r="G172" s="39"/>
      <c r="H172" s="39"/>
      <c r="I172" s="218"/>
      <c r="J172" s="39"/>
      <c r="K172" s="39"/>
      <c r="L172" s="43"/>
      <c r="M172" s="219"/>
      <c r="N172" s="220"/>
      <c r="O172" s="83"/>
      <c r="P172" s="83"/>
      <c r="Q172" s="83"/>
      <c r="R172" s="83"/>
      <c r="S172" s="83"/>
      <c r="T172" s="84"/>
      <c r="U172" s="37"/>
      <c r="V172" s="37"/>
      <c r="W172" s="37"/>
      <c r="X172" s="37"/>
      <c r="Y172" s="37"/>
      <c r="Z172" s="37"/>
      <c r="AA172" s="37"/>
      <c r="AB172" s="37"/>
      <c r="AC172" s="37"/>
      <c r="AD172" s="37"/>
      <c r="AE172" s="37"/>
      <c r="AT172" s="16" t="s">
        <v>149</v>
      </c>
      <c r="AU172" s="16" t="s">
        <v>79</v>
      </c>
    </row>
    <row r="173" s="13" customFormat="1">
      <c r="A173" s="13"/>
      <c r="B173" s="221"/>
      <c r="C173" s="222"/>
      <c r="D173" s="223" t="s">
        <v>151</v>
      </c>
      <c r="E173" s="224" t="s">
        <v>19</v>
      </c>
      <c r="F173" s="225" t="s">
        <v>1286</v>
      </c>
      <c r="G173" s="222"/>
      <c r="H173" s="226">
        <v>4</v>
      </c>
      <c r="I173" s="227"/>
      <c r="J173" s="222"/>
      <c r="K173" s="222"/>
      <c r="L173" s="228"/>
      <c r="M173" s="229"/>
      <c r="N173" s="230"/>
      <c r="O173" s="230"/>
      <c r="P173" s="230"/>
      <c r="Q173" s="230"/>
      <c r="R173" s="230"/>
      <c r="S173" s="230"/>
      <c r="T173" s="231"/>
      <c r="U173" s="13"/>
      <c r="V173" s="13"/>
      <c r="W173" s="13"/>
      <c r="X173" s="13"/>
      <c r="Y173" s="13"/>
      <c r="Z173" s="13"/>
      <c r="AA173" s="13"/>
      <c r="AB173" s="13"/>
      <c r="AC173" s="13"/>
      <c r="AD173" s="13"/>
      <c r="AE173" s="13"/>
      <c r="AT173" s="232" t="s">
        <v>151</v>
      </c>
      <c r="AU173" s="232" t="s">
        <v>79</v>
      </c>
      <c r="AV173" s="13" t="s">
        <v>79</v>
      </c>
      <c r="AW173" s="13" t="s">
        <v>31</v>
      </c>
      <c r="AX173" s="13" t="s">
        <v>69</v>
      </c>
      <c r="AY173" s="232" t="s">
        <v>140</v>
      </c>
    </row>
    <row r="174" s="2" customFormat="1" ht="24.15" customHeight="1">
      <c r="A174" s="37"/>
      <c r="B174" s="38"/>
      <c r="C174" s="203" t="s">
        <v>386</v>
      </c>
      <c r="D174" s="203" t="s">
        <v>142</v>
      </c>
      <c r="E174" s="204" t="s">
        <v>1287</v>
      </c>
      <c r="F174" s="205" t="s">
        <v>1288</v>
      </c>
      <c r="G174" s="206" t="s">
        <v>423</v>
      </c>
      <c r="H174" s="207">
        <v>3</v>
      </c>
      <c r="I174" s="208"/>
      <c r="J174" s="209">
        <f>ROUND(I174*H174,2)</f>
        <v>0</v>
      </c>
      <c r="K174" s="205" t="s">
        <v>146</v>
      </c>
      <c r="L174" s="43"/>
      <c r="M174" s="210" t="s">
        <v>19</v>
      </c>
      <c r="N174" s="211" t="s">
        <v>40</v>
      </c>
      <c r="O174" s="83"/>
      <c r="P174" s="212">
        <f>O174*H174</f>
        <v>0</v>
      </c>
      <c r="Q174" s="212">
        <v>0.00051999999999999995</v>
      </c>
      <c r="R174" s="212">
        <f>Q174*H174</f>
        <v>0.0015599999999999998</v>
      </c>
      <c r="S174" s="212">
        <v>0</v>
      </c>
      <c r="T174" s="213">
        <f>S174*H174</f>
        <v>0</v>
      </c>
      <c r="U174" s="37"/>
      <c r="V174" s="37"/>
      <c r="W174" s="37"/>
      <c r="X174" s="37"/>
      <c r="Y174" s="37"/>
      <c r="Z174" s="37"/>
      <c r="AA174" s="37"/>
      <c r="AB174" s="37"/>
      <c r="AC174" s="37"/>
      <c r="AD174" s="37"/>
      <c r="AE174" s="37"/>
      <c r="AR174" s="214" t="s">
        <v>236</v>
      </c>
      <c r="AT174" s="214" t="s">
        <v>142</v>
      </c>
      <c r="AU174" s="214" t="s">
        <v>79</v>
      </c>
      <c r="AY174" s="16" t="s">
        <v>140</v>
      </c>
      <c r="BE174" s="215">
        <f>IF(N174="základní",J174,0)</f>
        <v>0</v>
      </c>
      <c r="BF174" s="215">
        <f>IF(N174="snížená",J174,0)</f>
        <v>0</v>
      </c>
      <c r="BG174" s="215">
        <f>IF(N174="zákl. přenesená",J174,0)</f>
        <v>0</v>
      </c>
      <c r="BH174" s="215">
        <f>IF(N174="sníž. přenesená",J174,0)</f>
        <v>0</v>
      </c>
      <c r="BI174" s="215">
        <f>IF(N174="nulová",J174,0)</f>
        <v>0</v>
      </c>
      <c r="BJ174" s="16" t="s">
        <v>77</v>
      </c>
      <c r="BK174" s="215">
        <f>ROUND(I174*H174,2)</f>
        <v>0</v>
      </c>
      <c r="BL174" s="16" t="s">
        <v>236</v>
      </c>
      <c r="BM174" s="214" t="s">
        <v>1289</v>
      </c>
    </row>
    <row r="175" s="2" customFormat="1">
      <c r="A175" s="37"/>
      <c r="B175" s="38"/>
      <c r="C175" s="39"/>
      <c r="D175" s="216" t="s">
        <v>149</v>
      </c>
      <c r="E175" s="39"/>
      <c r="F175" s="217" t="s">
        <v>1290</v>
      </c>
      <c r="G175" s="39"/>
      <c r="H175" s="39"/>
      <c r="I175" s="218"/>
      <c r="J175" s="39"/>
      <c r="K175" s="39"/>
      <c r="L175" s="43"/>
      <c r="M175" s="219"/>
      <c r="N175" s="220"/>
      <c r="O175" s="83"/>
      <c r="P175" s="83"/>
      <c r="Q175" s="83"/>
      <c r="R175" s="83"/>
      <c r="S175" s="83"/>
      <c r="T175" s="84"/>
      <c r="U175" s="37"/>
      <c r="V175" s="37"/>
      <c r="W175" s="37"/>
      <c r="X175" s="37"/>
      <c r="Y175" s="37"/>
      <c r="Z175" s="37"/>
      <c r="AA175" s="37"/>
      <c r="AB175" s="37"/>
      <c r="AC175" s="37"/>
      <c r="AD175" s="37"/>
      <c r="AE175" s="37"/>
      <c r="AT175" s="16" t="s">
        <v>149</v>
      </c>
      <c r="AU175" s="16" t="s">
        <v>79</v>
      </c>
    </row>
    <row r="176" s="13" customFormat="1">
      <c r="A176" s="13"/>
      <c r="B176" s="221"/>
      <c r="C176" s="222"/>
      <c r="D176" s="223" t="s">
        <v>151</v>
      </c>
      <c r="E176" s="224" t="s">
        <v>19</v>
      </c>
      <c r="F176" s="225" t="s">
        <v>836</v>
      </c>
      <c r="G176" s="222"/>
      <c r="H176" s="226">
        <v>3</v>
      </c>
      <c r="I176" s="227"/>
      <c r="J176" s="222"/>
      <c r="K176" s="222"/>
      <c r="L176" s="228"/>
      <c r="M176" s="229"/>
      <c r="N176" s="230"/>
      <c r="O176" s="230"/>
      <c r="P176" s="230"/>
      <c r="Q176" s="230"/>
      <c r="R176" s="230"/>
      <c r="S176" s="230"/>
      <c r="T176" s="231"/>
      <c r="U176" s="13"/>
      <c r="V176" s="13"/>
      <c r="W176" s="13"/>
      <c r="X176" s="13"/>
      <c r="Y176" s="13"/>
      <c r="Z176" s="13"/>
      <c r="AA176" s="13"/>
      <c r="AB176" s="13"/>
      <c r="AC176" s="13"/>
      <c r="AD176" s="13"/>
      <c r="AE176" s="13"/>
      <c r="AT176" s="232" t="s">
        <v>151</v>
      </c>
      <c r="AU176" s="232" t="s">
        <v>79</v>
      </c>
      <c r="AV176" s="13" t="s">
        <v>79</v>
      </c>
      <c r="AW176" s="13" t="s">
        <v>31</v>
      </c>
      <c r="AX176" s="13" t="s">
        <v>69</v>
      </c>
      <c r="AY176" s="232" t="s">
        <v>140</v>
      </c>
    </row>
    <row r="177" s="2" customFormat="1" ht="24.15" customHeight="1">
      <c r="A177" s="37"/>
      <c r="B177" s="38"/>
      <c r="C177" s="203" t="s">
        <v>394</v>
      </c>
      <c r="D177" s="203" t="s">
        <v>142</v>
      </c>
      <c r="E177" s="204" t="s">
        <v>1291</v>
      </c>
      <c r="F177" s="205" t="s">
        <v>1292</v>
      </c>
      <c r="G177" s="206" t="s">
        <v>423</v>
      </c>
      <c r="H177" s="207">
        <v>1</v>
      </c>
      <c r="I177" s="208"/>
      <c r="J177" s="209">
        <f>ROUND(I177*H177,2)</f>
        <v>0</v>
      </c>
      <c r="K177" s="205" t="s">
        <v>146</v>
      </c>
      <c r="L177" s="43"/>
      <c r="M177" s="210" t="s">
        <v>19</v>
      </c>
      <c r="N177" s="211" t="s">
        <v>40</v>
      </c>
      <c r="O177" s="83"/>
      <c r="P177" s="212">
        <f>O177*H177</f>
        <v>0</v>
      </c>
      <c r="Q177" s="212">
        <v>0.0012999999999999999</v>
      </c>
      <c r="R177" s="212">
        <f>Q177*H177</f>
        <v>0.0012999999999999999</v>
      </c>
      <c r="S177" s="212">
        <v>0</v>
      </c>
      <c r="T177" s="213">
        <f>S177*H177</f>
        <v>0</v>
      </c>
      <c r="U177" s="37"/>
      <c r="V177" s="37"/>
      <c r="W177" s="37"/>
      <c r="X177" s="37"/>
      <c r="Y177" s="37"/>
      <c r="Z177" s="37"/>
      <c r="AA177" s="37"/>
      <c r="AB177" s="37"/>
      <c r="AC177" s="37"/>
      <c r="AD177" s="37"/>
      <c r="AE177" s="37"/>
      <c r="AR177" s="214" t="s">
        <v>236</v>
      </c>
      <c r="AT177" s="214" t="s">
        <v>142</v>
      </c>
      <c r="AU177" s="214" t="s">
        <v>79</v>
      </c>
      <c r="AY177" s="16" t="s">
        <v>140</v>
      </c>
      <c r="BE177" s="215">
        <f>IF(N177="základní",J177,0)</f>
        <v>0</v>
      </c>
      <c r="BF177" s="215">
        <f>IF(N177="snížená",J177,0)</f>
        <v>0</v>
      </c>
      <c r="BG177" s="215">
        <f>IF(N177="zákl. přenesená",J177,0)</f>
        <v>0</v>
      </c>
      <c r="BH177" s="215">
        <f>IF(N177="sníž. přenesená",J177,0)</f>
        <v>0</v>
      </c>
      <c r="BI177" s="215">
        <f>IF(N177="nulová",J177,0)</f>
        <v>0</v>
      </c>
      <c r="BJ177" s="16" t="s">
        <v>77</v>
      </c>
      <c r="BK177" s="215">
        <f>ROUND(I177*H177,2)</f>
        <v>0</v>
      </c>
      <c r="BL177" s="16" t="s">
        <v>236</v>
      </c>
      <c r="BM177" s="214" t="s">
        <v>1293</v>
      </c>
    </row>
    <row r="178" s="2" customFormat="1">
      <c r="A178" s="37"/>
      <c r="B178" s="38"/>
      <c r="C178" s="39"/>
      <c r="D178" s="216" t="s">
        <v>149</v>
      </c>
      <c r="E178" s="39"/>
      <c r="F178" s="217" t="s">
        <v>1294</v>
      </c>
      <c r="G178" s="39"/>
      <c r="H178" s="39"/>
      <c r="I178" s="218"/>
      <c r="J178" s="39"/>
      <c r="K178" s="39"/>
      <c r="L178" s="43"/>
      <c r="M178" s="219"/>
      <c r="N178" s="220"/>
      <c r="O178" s="83"/>
      <c r="P178" s="83"/>
      <c r="Q178" s="83"/>
      <c r="R178" s="83"/>
      <c r="S178" s="83"/>
      <c r="T178" s="84"/>
      <c r="U178" s="37"/>
      <c r="V178" s="37"/>
      <c r="W178" s="37"/>
      <c r="X178" s="37"/>
      <c r="Y178" s="37"/>
      <c r="Z178" s="37"/>
      <c r="AA178" s="37"/>
      <c r="AB178" s="37"/>
      <c r="AC178" s="37"/>
      <c r="AD178" s="37"/>
      <c r="AE178" s="37"/>
      <c r="AT178" s="16" t="s">
        <v>149</v>
      </c>
      <c r="AU178" s="16" t="s">
        <v>79</v>
      </c>
    </row>
    <row r="179" s="13" customFormat="1">
      <c r="A179" s="13"/>
      <c r="B179" s="221"/>
      <c r="C179" s="222"/>
      <c r="D179" s="223" t="s">
        <v>151</v>
      </c>
      <c r="E179" s="224" t="s">
        <v>19</v>
      </c>
      <c r="F179" s="225" t="s">
        <v>1295</v>
      </c>
      <c r="G179" s="222"/>
      <c r="H179" s="226">
        <v>1</v>
      </c>
      <c r="I179" s="227"/>
      <c r="J179" s="222"/>
      <c r="K179" s="222"/>
      <c r="L179" s="228"/>
      <c r="M179" s="229"/>
      <c r="N179" s="230"/>
      <c r="O179" s="230"/>
      <c r="P179" s="230"/>
      <c r="Q179" s="230"/>
      <c r="R179" s="230"/>
      <c r="S179" s="230"/>
      <c r="T179" s="231"/>
      <c r="U179" s="13"/>
      <c r="V179" s="13"/>
      <c r="W179" s="13"/>
      <c r="X179" s="13"/>
      <c r="Y179" s="13"/>
      <c r="Z179" s="13"/>
      <c r="AA179" s="13"/>
      <c r="AB179" s="13"/>
      <c r="AC179" s="13"/>
      <c r="AD179" s="13"/>
      <c r="AE179" s="13"/>
      <c r="AT179" s="232" t="s">
        <v>151</v>
      </c>
      <c r="AU179" s="232" t="s">
        <v>79</v>
      </c>
      <c r="AV179" s="13" t="s">
        <v>79</v>
      </c>
      <c r="AW179" s="13" t="s">
        <v>31</v>
      </c>
      <c r="AX179" s="13" t="s">
        <v>69</v>
      </c>
      <c r="AY179" s="232" t="s">
        <v>140</v>
      </c>
    </row>
    <row r="180" s="2" customFormat="1" ht="24.15" customHeight="1">
      <c r="A180" s="37"/>
      <c r="B180" s="38"/>
      <c r="C180" s="203" t="s">
        <v>401</v>
      </c>
      <c r="D180" s="203" t="s">
        <v>142</v>
      </c>
      <c r="E180" s="204" t="s">
        <v>1296</v>
      </c>
      <c r="F180" s="205" t="s">
        <v>1297</v>
      </c>
      <c r="G180" s="206" t="s">
        <v>423</v>
      </c>
      <c r="H180" s="207">
        <v>1</v>
      </c>
      <c r="I180" s="208"/>
      <c r="J180" s="209">
        <f>ROUND(I180*H180,2)</f>
        <v>0</v>
      </c>
      <c r="K180" s="205" t="s">
        <v>146</v>
      </c>
      <c r="L180" s="43"/>
      <c r="M180" s="210" t="s">
        <v>19</v>
      </c>
      <c r="N180" s="211" t="s">
        <v>40</v>
      </c>
      <c r="O180" s="83"/>
      <c r="P180" s="212">
        <f>O180*H180</f>
        <v>0</v>
      </c>
      <c r="Q180" s="212">
        <v>0.00084999999999999995</v>
      </c>
      <c r="R180" s="212">
        <f>Q180*H180</f>
        <v>0.00084999999999999995</v>
      </c>
      <c r="S180" s="212">
        <v>0</v>
      </c>
      <c r="T180" s="213">
        <f>S180*H180</f>
        <v>0</v>
      </c>
      <c r="U180" s="37"/>
      <c r="V180" s="37"/>
      <c r="W180" s="37"/>
      <c r="X180" s="37"/>
      <c r="Y180" s="37"/>
      <c r="Z180" s="37"/>
      <c r="AA180" s="37"/>
      <c r="AB180" s="37"/>
      <c r="AC180" s="37"/>
      <c r="AD180" s="37"/>
      <c r="AE180" s="37"/>
      <c r="AR180" s="214" t="s">
        <v>236</v>
      </c>
      <c r="AT180" s="214" t="s">
        <v>142</v>
      </c>
      <c r="AU180" s="214" t="s">
        <v>79</v>
      </c>
      <c r="AY180" s="16" t="s">
        <v>140</v>
      </c>
      <c r="BE180" s="215">
        <f>IF(N180="základní",J180,0)</f>
        <v>0</v>
      </c>
      <c r="BF180" s="215">
        <f>IF(N180="snížená",J180,0)</f>
        <v>0</v>
      </c>
      <c r="BG180" s="215">
        <f>IF(N180="zákl. přenesená",J180,0)</f>
        <v>0</v>
      </c>
      <c r="BH180" s="215">
        <f>IF(N180="sníž. přenesená",J180,0)</f>
        <v>0</v>
      </c>
      <c r="BI180" s="215">
        <f>IF(N180="nulová",J180,0)</f>
        <v>0</v>
      </c>
      <c r="BJ180" s="16" t="s">
        <v>77</v>
      </c>
      <c r="BK180" s="215">
        <f>ROUND(I180*H180,2)</f>
        <v>0</v>
      </c>
      <c r="BL180" s="16" t="s">
        <v>236</v>
      </c>
      <c r="BM180" s="214" t="s">
        <v>1298</v>
      </c>
    </row>
    <row r="181" s="2" customFormat="1">
      <c r="A181" s="37"/>
      <c r="B181" s="38"/>
      <c r="C181" s="39"/>
      <c r="D181" s="216" t="s">
        <v>149</v>
      </c>
      <c r="E181" s="39"/>
      <c r="F181" s="217" t="s">
        <v>1299</v>
      </c>
      <c r="G181" s="39"/>
      <c r="H181" s="39"/>
      <c r="I181" s="218"/>
      <c r="J181" s="39"/>
      <c r="K181" s="39"/>
      <c r="L181" s="43"/>
      <c r="M181" s="219"/>
      <c r="N181" s="220"/>
      <c r="O181" s="83"/>
      <c r="P181" s="83"/>
      <c r="Q181" s="83"/>
      <c r="R181" s="83"/>
      <c r="S181" s="83"/>
      <c r="T181" s="84"/>
      <c r="U181" s="37"/>
      <c r="V181" s="37"/>
      <c r="W181" s="37"/>
      <c r="X181" s="37"/>
      <c r="Y181" s="37"/>
      <c r="Z181" s="37"/>
      <c r="AA181" s="37"/>
      <c r="AB181" s="37"/>
      <c r="AC181" s="37"/>
      <c r="AD181" s="37"/>
      <c r="AE181" s="37"/>
      <c r="AT181" s="16" t="s">
        <v>149</v>
      </c>
      <c r="AU181" s="16" t="s">
        <v>79</v>
      </c>
    </row>
    <row r="182" s="13" customFormat="1">
      <c r="A182" s="13"/>
      <c r="B182" s="221"/>
      <c r="C182" s="222"/>
      <c r="D182" s="223" t="s">
        <v>151</v>
      </c>
      <c r="E182" s="224" t="s">
        <v>19</v>
      </c>
      <c r="F182" s="225" t="s">
        <v>855</v>
      </c>
      <c r="G182" s="222"/>
      <c r="H182" s="226">
        <v>1</v>
      </c>
      <c r="I182" s="227"/>
      <c r="J182" s="222"/>
      <c r="K182" s="222"/>
      <c r="L182" s="228"/>
      <c r="M182" s="229"/>
      <c r="N182" s="230"/>
      <c r="O182" s="230"/>
      <c r="P182" s="230"/>
      <c r="Q182" s="230"/>
      <c r="R182" s="230"/>
      <c r="S182" s="230"/>
      <c r="T182" s="231"/>
      <c r="U182" s="13"/>
      <c r="V182" s="13"/>
      <c r="W182" s="13"/>
      <c r="X182" s="13"/>
      <c r="Y182" s="13"/>
      <c r="Z182" s="13"/>
      <c r="AA182" s="13"/>
      <c r="AB182" s="13"/>
      <c r="AC182" s="13"/>
      <c r="AD182" s="13"/>
      <c r="AE182" s="13"/>
      <c r="AT182" s="232" t="s">
        <v>151</v>
      </c>
      <c r="AU182" s="232" t="s">
        <v>79</v>
      </c>
      <c r="AV182" s="13" t="s">
        <v>79</v>
      </c>
      <c r="AW182" s="13" t="s">
        <v>31</v>
      </c>
      <c r="AX182" s="13" t="s">
        <v>69</v>
      </c>
      <c r="AY182" s="232" t="s">
        <v>140</v>
      </c>
    </row>
    <row r="183" s="2" customFormat="1" ht="24.15" customHeight="1">
      <c r="A183" s="37"/>
      <c r="B183" s="38"/>
      <c r="C183" s="203" t="s">
        <v>407</v>
      </c>
      <c r="D183" s="203" t="s">
        <v>142</v>
      </c>
      <c r="E183" s="204" t="s">
        <v>1300</v>
      </c>
      <c r="F183" s="205" t="s">
        <v>1301</v>
      </c>
      <c r="G183" s="206" t="s">
        <v>423</v>
      </c>
      <c r="H183" s="207">
        <v>1</v>
      </c>
      <c r="I183" s="208"/>
      <c r="J183" s="209">
        <f>ROUND(I183*H183,2)</f>
        <v>0</v>
      </c>
      <c r="K183" s="205" t="s">
        <v>146</v>
      </c>
      <c r="L183" s="43"/>
      <c r="M183" s="210" t="s">
        <v>19</v>
      </c>
      <c r="N183" s="211" t="s">
        <v>40</v>
      </c>
      <c r="O183" s="83"/>
      <c r="P183" s="212">
        <f>O183*H183</f>
        <v>0</v>
      </c>
      <c r="Q183" s="212">
        <v>0.00084999999999999995</v>
      </c>
      <c r="R183" s="212">
        <f>Q183*H183</f>
        <v>0.00084999999999999995</v>
      </c>
      <c r="S183" s="212">
        <v>0</v>
      </c>
      <c r="T183" s="213">
        <f>S183*H183</f>
        <v>0</v>
      </c>
      <c r="U183" s="37"/>
      <c r="V183" s="37"/>
      <c r="W183" s="37"/>
      <c r="X183" s="37"/>
      <c r="Y183" s="37"/>
      <c r="Z183" s="37"/>
      <c r="AA183" s="37"/>
      <c r="AB183" s="37"/>
      <c r="AC183" s="37"/>
      <c r="AD183" s="37"/>
      <c r="AE183" s="37"/>
      <c r="AR183" s="214" t="s">
        <v>236</v>
      </c>
      <c r="AT183" s="214" t="s">
        <v>142</v>
      </c>
      <c r="AU183" s="214" t="s">
        <v>79</v>
      </c>
      <c r="AY183" s="16" t="s">
        <v>140</v>
      </c>
      <c r="BE183" s="215">
        <f>IF(N183="základní",J183,0)</f>
        <v>0</v>
      </c>
      <c r="BF183" s="215">
        <f>IF(N183="snížená",J183,0)</f>
        <v>0</v>
      </c>
      <c r="BG183" s="215">
        <f>IF(N183="zákl. přenesená",J183,0)</f>
        <v>0</v>
      </c>
      <c r="BH183" s="215">
        <f>IF(N183="sníž. přenesená",J183,0)</f>
        <v>0</v>
      </c>
      <c r="BI183" s="215">
        <f>IF(N183="nulová",J183,0)</f>
        <v>0</v>
      </c>
      <c r="BJ183" s="16" t="s">
        <v>77</v>
      </c>
      <c r="BK183" s="215">
        <f>ROUND(I183*H183,2)</f>
        <v>0</v>
      </c>
      <c r="BL183" s="16" t="s">
        <v>236</v>
      </c>
      <c r="BM183" s="214" t="s">
        <v>1302</v>
      </c>
    </row>
    <row r="184" s="2" customFormat="1">
      <c r="A184" s="37"/>
      <c r="B184" s="38"/>
      <c r="C184" s="39"/>
      <c r="D184" s="216" t="s">
        <v>149</v>
      </c>
      <c r="E184" s="39"/>
      <c r="F184" s="217" t="s">
        <v>1303</v>
      </c>
      <c r="G184" s="39"/>
      <c r="H184" s="39"/>
      <c r="I184" s="218"/>
      <c r="J184" s="39"/>
      <c r="K184" s="39"/>
      <c r="L184" s="43"/>
      <c r="M184" s="219"/>
      <c r="N184" s="220"/>
      <c r="O184" s="83"/>
      <c r="P184" s="83"/>
      <c r="Q184" s="83"/>
      <c r="R184" s="83"/>
      <c r="S184" s="83"/>
      <c r="T184" s="84"/>
      <c r="U184" s="37"/>
      <c r="V184" s="37"/>
      <c r="W184" s="37"/>
      <c r="X184" s="37"/>
      <c r="Y184" s="37"/>
      <c r="Z184" s="37"/>
      <c r="AA184" s="37"/>
      <c r="AB184" s="37"/>
      <c r="AC184" s="37"/>
      <c r="AD184" s="37"/>
      <c r="AE184" s="37"/>
      <c r="AT184" s="16" t="s">
        <v>149</v>
      </c>
      <c r="AU184" s="16" t="s">
        <v>79</v>
      </c>
    </row>
    <row r="185" s="13" customFormat="1">
      <c r="A185" s="13"/>
      <c r="B185" s="221"/>
      <c r="C185" s="222"/>
      <c r="D185" s="223" t="s">
        <v>151</v>
      </c>
      <c r="E185" s="224" t="s">
        <v>19</v>
      </c>
      <c r="F185" s="225" t="s">
        <v>855</v>
      </c>
      <c r="G185" s="222"/>
      <c r="H185" s="226">
        <v>1</v>
      </c>
      <c r="I185" s="227"/>
      <c r="J185" s="222"/>
      <c r="K185" s="222"/>
      <c r="L185" s="228"/>
      <c r="M185" s="229"/>
      <c r="N185" s="230"/>
      <c r="O185" s="230"/>
      <c r="P185" s="230"/>
      <c r="Q185" s="230"/>
      <c r="R185" s="230"/>
      <c r="S185" s="230"/>
      <c r="T185" s="231"/>
      <c r="U185" s="13"/>
      <c r="V185" s="13"/>
      <c r="W185" s="13"/>
      <c r="X185" s="13"/>
      <c r="Y185" s="13"/>
      <c r="Z185" s="13"/>
      <c r="AA185" s="13"/>
      <c r="AB185" s="13"/>
      <c r="AC185" s="13"/>
      <c r="AD185" s="13"/>
      <c r="AE185" s="13"/>
      <c r="AT185" s="232" t="s">
        <v>151</v>
      </c>
      <c r="AU185" s="232" t="s">
        <v>79</v>
      </c>
      <c r="AV185" s="13" t="s">
        <v>79</v>
      </c>
      <c r="AW185" s="13" t="s">
        <v>31</v>
      </c>
      <c r="AX185" s="13" t="s">
        <v>69</v>
      </c>
      <c r="AY185" s="232" t="s">
        <v>140</v>
      </c>
    </row>
    <row r="186" s="2" customFormat="1" ht="16.5" customHeight="1">
      <c r="A186" s="37"/>
      <c r="B186" s="38"/>
      <c r="C186" s="203" t="s">
        <v>420</v>
      </c>
      <c r="D186" s="203" t="s">
        <v>142</v>
      </c>
      <c r="E186" s="204" t="s">
        <v>1304</v>
      </c>
      <c r="F186" s="205" t="s">
        <v>1305</v>
      </c>
      <c r="G186" s="206" t="s">
        <v>423</v>
      </c>
      <c r="H186" s="207">
        <v>1</v>
      </c>
      <c r="I186" s="208"/>
      <c r="J186" s="209">
        <f>ROUND(I186*H186,2)</f>
        <v>0</v>
      </c>
      <c r="K186" s="205" t="s">
        <v>146</v>
      </c>
      <c r="L186" s="43"/>
      <c r="M186" s="210" t="s">
        <v>19</v>
      </c>
      <c r="N186" s="211" t="s">
        <v>40</v>
      </c>
      <c r="O186" s="83"/>
      <c r="P186" s="212">
        <f>O186*H186</f>
        <v>0</v>
      </c>
      <c r="Q186" s="212">
        <v>0.00064000000000000005</v>
      </c>
      <c r="R186" s="212">
        <f>Q186*H186</f>
        <v>0.00064000000000000005</v>
      </c>
      <c r="S186" s="212">
        <v>0</v>
      </c>
      <c r="T186" s="213">
        <f>S186*H186</f>
        <v>0</v>
      </c>
      <c r="U186" s="37"/>
      <c r="V186" s="37"/>
      <c r="W186" s="37"/>
      <c r="X186" s="37"/>
      <c r="Y186" s="37"/>
      <c r="Z186" s="37"/>
      <c r="AA186" s="37"/>
      <c r="AB186" s="37"/>
      <c r="AC186" s="37"/>
      <c r="AD186" s="37"/>
      <c r="AE186" s="37"/>
      <c r="AR186" s="214" t="s">
        <v>236</v>
      </c>
      <c r="AT186" s="214" t="s">
        <v>142</v>
      </c>
      <c r="AU186" s="214" t="s">
        <v>79</v>
      </c>
      <c r="AY186" s="16" t="s">
        <v>140</v>
      </c>
      <c r="BE186" s="215">
        <f>IF(N186="základní",J186,0)</f>
        <v>0</v>
      </c>
      <c r="BF186" s="215">
        <f>IF(N186="snížená",J186,0)</f>
        <v>0</v>
      </c>
      <c r="BG186" s="215">
        <f>IF(N186="zákl. přenesená",J186,0)</f>
        <v>0</v>
      </c>
      <c r="BH186" s="215">
        <f>IF(N186="sníž. přenesená",J186,0)</f>
        <v>0</v>
      </c>
      <c r="BI186" s="215">
        <f>IF(N186="nulová",J186,0)</f>
        <v>0</v>
      </c>
      <c r="BJ186" s="16" t="s">
        <v>77</v>
      </c>
      <c r="BK186" s="215">
        <f>ROUND(I186*H186,2)</f>
        <v>0</v>
      </c>
      <c r="BL186" s="16" t="s">
        <v>236</v>
      </c>
      <c r="BM186" s="214" t="s">
        <v>1306</v>
      </c>
    </row>
    <row r="187" s="2" customFormat="1">
      <c r="A187" s="37"/>
      <c r="B187" s="38"/>
      <c r="C187" s="39"/>
      <c r="D187" s="216" t="s">
        <v>149</v>
      </c>
      <c r="E187" s="39"/>
      <c r="F187" s="217" t="s">
        <v>1307</v>
      </c>
      <c r="G187" s="39"/>
      <c r="H187" s="39"/>
      <c r="I187" s="218"/>
      <c r="J187" s="39"/>
      <c r="K187" s="39"/>
      <c r="L187" s="43"/>
      <c r="M187" s="219"/>
      <c r="N187" s="220"/>
      <c r="O187" s="83"/>
      <c r="P187" s="83"/>
      <c r="Q187" s="83"/>
      <c r="R187" s="83"/>
      <c r="S187" s="83"/>
      <c r="T187" s="84"/>
      <c r="U187" s="37"/>
      <c r="V187" s="37"/>
      <c r="W187" s="37"/>
      <c r="X187" s="37"/>
      <c r="Y187" s="37"/>
      <c r="Z187" s="37"/>
      <c r="AA187" s="37"/>
      <c r="AB187" s="37"/>
      <c r="AC187" s="37"/>
      <c r="AD187" s="37"/>
      <c r="AE187" s="37"/>
      <c r="AT187" s="16" t="s">
        <v>149</v>
      </c>
      <c r="AU187" s="16" t="s">
        <v>79</v>
      </c>
    </row>
    <row r="188" s="2" customFormat="1" ht="24.15" customHeight="1">
      <c r="A188" s="37"/>
      <c r="B188" s="38"/>
      <c r="C188" s="233" t="s">
        <v>427</v>
      </c>
      <c r="D188" s="233" t="s">
        <v>237</v>
      </c>
      <c r="E188" s="234" t="s">
        <v>1308</v>
      </c>
      <c r="F188" s="235" t="s">
        <v>1309</v>
      </c>
      <c r="G188" s="236" t="s">
        <v>423</v>
      </c>
      <c r="H188" s="237">
        <v>1</v>
      </c>
      <c r="I188" s="238"/>
      <c r="J188" s="239">
        <f>ROUND(I188*H188,2)</f>
        <v>0</v>
      </c>
      <c r="K188" s="235" t="s">
        <v>146</v>
      </c>
      <c r="L188" s="240"/>
      <c r="M188" s="241" t="s">
        <v>19</v>
      </c>
      <c r="N188" s="242" t="s">
        <v>40</v>
      </c>
      <c r="O188" s="83"/>
      <c r="P188" s="212">
        <f>O188*H188</f>
        <v>0</v>
      </c>
      <c r="Q188" s="212">
        <v>0.014</v>
      </c>
      <c r="R188" s="212">
        <f>Q188*H188</f>
        <v>0.014</v>
      </c>
      <c r="S188" s="212">
        <v>0</v>
      </c>
      <c r="T188" s="213">
        <f>S188*H188</f>
        <v>0</v>
      </c>
      <c r="U188" s="37"/>
      <c r="V188" s="37"/>
      <c r="W188" s="37"/>
      <c r="X188" s="37"/>
      <c r="Y188" s="37"/>
      <c r="Z188" s="37"/>
      <c r="AA188" s="37"/>
      <c r="AB188" s="37"/>
      <c r="AC188" s="37"/>
      <c r="AD188" s="37"/>
      <c r="AE188" s="37"/>
      <c r="AR188" s="214" t="s">
        <v>367</v>
      </c>
      <c r="AT188" s="214" t="s">
        <v>237</v>
      </c>
      <c r="AU188" s="214" t="s">
        <v>79</v>
      </c>
      <c r="AY188" s="16" t="s">
        <v>140</v>
      </c>
      <c r="BE188" s="215">
        <f>IF(N188="základní",J188,0)</f>
        <v>0</v>
      </c>
      <c r="BF188" s="215">
        <f>IF(N188="snížená",J188,0)</f>
        <v>0</v>
      </c>
      <c r="BG188" s="215">
        <f>IF(N188="zákl. přenesená",J188,0)</f>
        <v>0</v>
      </c>
      <c r="BH188" s="215">
        <f>IF(N188="sníž. přenesená",J188,0)</f>
        <v>0</v>
      </c>
      <c r="BI188" s="215">
        <f>IF(N188="nulová",J188,0)</f>
        <v>0</v>
      </c>
      <c r="BJ188" s="16" t="s">
        <v>77</v>
      </c>
      <c r="BK188" s="215">
        <f>ROUND(I188*H188,2)</f>
        <v>0</v>
      </c>
      <c r="BL188" s="16" t="s">
        <v>236</v>
      </c>
      <c r="BM188" s="214" t="s">
        <v>1310</v>
      </c>
    </row>
    <row r="189" s="13" customFormat="1">
      <c r="A189" s="13"/>
      <c r="B189" s="221"/>
      <c r="C189" s="222"/>
      <c r="D189" s="223" t="s">
        <v>151</v>
      </c>
      <c r="E189" s="224" t="s">
        <v>19</v>
      </c>
      <c r="F189" s="225" t="s">
        <v>855</v>
      </c>
      <c r="G189" s="222"/>
      <c r="H189" s="226">
        <v>1</v>
      </c>
      <c r="I189" s="227"/>
      <c r="J189" s="222"/>
      <c r="K189" s="222"/>
      <c r="L189" s="228"/>
      <c r="M189" s="229"/>
      <c r="N189" s="230"/>
      <c r="O189" s="230"/>
      <c r="P189" s="230"/>
      <c r="Q189" s="230"/>
      <c r="R189" s="230"/>
      <c r="S189" s="230"/>
      <c r="T189" s="231"/>
      <c r="U189" s="13"/>
      <c r="V189" s="13"/>
      <c r="W189" s="13"/>
      <c r="X189" s="13"/>
      <c r="Y189" s="13"/>
      <c r="Z189" s="13"/>
      <c r="AA189" s="13"/>
      <c r="AB189" s="13"/>
      <c r="AC189" s="13"/>
      <c r="AD189" s="13"/>
      <c r="AE189" s="13"/>
      <c r="AT189" s="232" t="s">
        <v>151</v>
      </c>
      <c r="AU189" s="232" t="s">
        <v>79</v>
      </c>
      <c r="AV189" s="13" t="s">
        <v>79</v>
      </c>
      <c r="AW189" s="13" t="s">
        <v>31</v>
      </c>
      <c r="AX189" s="13" t="s">
        <v>69</v>
      </c>
      <c r="AY189" s="232" t="s">
        <v>140</v>
      </c>
    </row>
    <row r="190" s="2" customFormat="1" ht="33" customHeight="1">
      <c r="A190" s="37"/>
      <c r="B190" s="38"/>
      <c r="C190" s="203" t="s">
        <v>433</v>
      </c>
      <c r="D190" s="203" t="s">
        <v>142</v>
      </c>
      <c r="E190" s="204" t="s">
        <v>1311</v>
      </c>
      <c r="F190" s="205" t="s">
        <v>1312</v>
      </c>
      <c r="G190" s="206" t="s">
        <v>423</v>
      </c>
      <c r="H190" s="207">
        <v>5</v>
      </c>
      <c r="I190" s="208"/>
      <c r="J190" s="209">
        <f>ROUND(I190*H190,2)</f>
        <v>0</v>
      </c>
      <c r="K190" s="205" t="s">
        <v>146</v>
      </c>
      <c r="L190" s="43"/>
      <c r="M190" s="210" t="s">
        <v>19</v>
      </c>
      <c r="N190" s="211" t="s">
        <v>40</v>
      </c>
      <c r="O190" s="83"/>
      <c r="P190" s="212">
        <f>O190*H190</f>
        <v>0</v>
      </c>
      <c r="Q190" s="212">
        <v>0.00066</v>
      </c>
      <c r="R190" s="212">
        <f>Q190*H190</f>
        <v>0.0033</v>
      </c>
      <c r="S190" s="212">
        <v>0</v>
      </c>
      <c r="T190" s="213">
        <f>S190*H190</f>
        <v>0</v>
      </c>
      <c r="U190" s="37"/>
      <c r="V190" s="37"/>
      <c r="W190" s="37"/>
      <c r="X190" s="37"/>
      <c r="Y190" s="37"/>
      <c r="Z190" s="37"/>
      <c r="AA190" s="37"/>
      <c r="AB190" s="37"/>
      <c r="AC190" s="37"/>
      <c r="AD190" s="37"/>
      <c r="AE190" s="37"/>
      <c r="AR190" s="214" t="s">
        <v>236</v>
      </c>
      <c r="AT190" s="214" t="s">
        <v>142</v>
      </c>
      <c r="AU190" s="214" t="s">
        <v>79</v>
      </c>
      <c r="AY190" s="16" t="s">
        <v>140</v>
      </c>
      <c r="BE190" s="215">
        <f>IF(N190="základní",J190,0)</f>
        <v>0</v>
      </c>
      <c r="BF190" s="215">
        <f>IF(N190="snížená",J190,0)</f>
        <v>0</v>
      </c>
      <c r="BG190" s="215">
        <f>IF(N190="zákl. přenesená",J190,0)</f>
        <v>0</v>
      </c>
      <c r="BH190" s="215">
        <f>IF(N190="sníž. přenesená",J190,0)</f>
        <v>0</v>
      </c>
      <c r="BI190" s="215">
        <f>IF(N190="nulová",J190,0)</f>
        <v>0</v>
      </c>
      <c r="BJ190" s="16" t="s">
        <v>77</v>
      </c>
      <c r="BK190" s="215">
        <f>ROUND(I190*H190,2)</f>
        <v>0</v>
      </c>
      <c r="BL190" s="16" t="s">
        <v>236</v>
      </c>
      <c r="BM190" s="214" t="s">
        <v>1313</v>
      </c>
    </row>
    <row r="191" s="2" customFormat="1">
      <c r="A191" s="37"/>
      <c r="B191" s="38"/>
      <c r="C191" s="39"/>
      <c r="D191" s="216" t="s">
        <v>149</v>
      </c>
      <c r="E191" s="39"/>
      <c r="F191" s="217" t="s">
        <v>1314</v>
      </c>
      <c r="G191" s="39"/>
      <c r="H191" s="39"/>
      <c r="I191" s="218"/>
      <c r="J191" s="39"/>
      <c r="K191" s="39"/>
      <c r="L191" s="43"/>
      <c r="M191" s="219"/>
      <c r="N191" s="220"/>
      <c r="O191" s="83"/>
      <c r="P191" s="83"/>
      <c r="Q191" s="83"/>
      <c r="R191" s="83"/>
      <c r="S191" s="83"/>
      <c r="T191" s="84"/>
      <c r="U191" s="37"/>
      <c r="V191" s="37"/>
      <c r="W191" s="37"/>
      <c r="X191" s="37"/>
      <c r="Y191" s="37"/>
      <c r="Z191" s="37"/>
      <c r="AA191" s="37"/>
      <c r="AB191" s="37"/>
      <c r="AC191" s="37"/>
      <c r="AD191" s="37"/>
      <c r="AE191" s="37"/>
      <c r="AT191" s="16" t="s">
        <v>149</v>
      </c>
      <c r="AU191" s="16" t="s">
        <v>79</v>
      </c>
    </row>
    <row r="192" s="2" customFormat="1" ht="24.15" customHeight="1">
      <c r="A192" s="37"/>
      <c r="B192" s="38"/>
      <c r="C192" s="233" t="s">
        <v>441</v>
      </c>
      <c r="D192" s="233" t="s">
        <v>237</v>
      </c>
      <c r="E192" s="234" t="s">
        <v>1315</v>
      </c>
      <c r="F192" s="235" t="s">
        <v>1316</v>
      </c>
      <c r="G192" s="236" t="s">
        <v>423</v>
      </c>
      <c r="H192" s="237">
        <v>4</v>
      </c>
      <c r="I192" s="238"/>
      <c r="J192" s="239">
        <f>ROUND(I192*H192,2)</f>
        <v>0</v>
      </c>
      <c r="K192" s="235" t="s">
        <v>19</v>
      </c>
      <c r="L192" s="240"/>
      <c r="M192" s="241" t="s">
        <v>19</v>
      </c>
      <c r="N192" s="242" t="s">
        <v>40</v>
      </c>
      <c r="O192" s="83"/>
      <c r="P192" s="212">
        <f>O192*H192</f>
        <v>0</v>
      </c>
      <c r="Q192" s="212">
        <v>0.0037399999999999998</v>
      </c>
      <c r="R192" s="212">
        <f>Q192*H192</f>
        <v>0.014959999999999999</v>
      </c>
      <c r="S192" s="212">
        <v>0</v>
      </c>
      <c r="T192" s="213">
        <f>S192*H192</f>
        <v>0</v>
      </c>
      <c r="U192" s="37"/>
      <c r="V192" s="37"/>
      <c r="W192" s="37"/>
      <c r="X192" s="37"/>
      <c r="Y192" s="37"/>
      <c r="Z192" s="37"/>
      <c r="AA192" s="37"/>
      <c r="AB192" s="37"/>
      <c r="AC192" s="37"/>
      <c r="AD192" s="37"/>
      <c r="AE192" s="37"/>
      <c r="AR192" s="214" t="s">
        <v>367</v>
      </c>
      <c r="AT192" s="214" t="s">
        <v>237</v>
      </c>
      <c r="AU192" s="214" t="s">
        <v>79</v>
      </c>
      <c r="AY192" s="16" t="s">
        <v>140</v>
      </c>
      <c r="BE192" s="215">
        <f>IF(N192="základní",J192,0)</f>
        <v>0</v>
      </c>
      <c r="BF192" s="215">
        <f>IF(N192="snížená",J192,0)</f>
        <v>0</v>
      </c>
      <c r="BG192" s="215">
        <f>IF(N192="zákl. přenesená",J192,0)</f>
        <v>0</v>
      </c>
      <c r="BH192" s="215">
        <f>IF(N192="sníž. přenesená",J192,0)</f>
        <v>0</v>
      </c>
      <c r="BI192" s="215">
        <f>IF(N192="nulová",J192,0)</f>
        <v>0</v>
      </c>
      <c r="BJ192" s="16" t="s">
        <v>77</v>
      </c>
      <c r="BK192" s="215">
        <f>ROUND(I192*H192,2)</f>
        <v>0</v>
      </c>
      <c r="BL192" s="16" t="s">
        <v>236</v>
      </c>
      <c r="BM192" s="214" t="s">
        <v>1317</v>
      </c>
    </row>
    <row r="193" s="13" customFormat="1">
      <c r="A193" s="13"/>
      <c r="B193" s="221"/>
      <c r="C193" s="222"/>
      <c r="D193" s="223" t="s">
        <v>151</v>
      </c>
      <c r="E193" s="224" t="s">
        <v>19</v>
      </c>
      <c r="F193" s="225" t="s">
        <v>1286</v>
      </c>
      <c r="G193" s="222"/>
      <c r="H193" s="226">
        <v>4</v>
      </c>
      <c r="I193" s="227"/>
      <c r="J193" s="222"/>
      <c r="K193" s="222"/>
      <c r="L193" s="228"/>
      <c r="M193" s="229"/>
      <c r="N193" s="230"/>
      <c r="O193" s="230"/>
      <c r="P193" s="230"/>
      <c r="Q193" s="230"/>
      <c r="R193" s="230"/>
      <c r="S193" s="230"/>
      <c r="T193" s="231"/>
      <c r="U193" s="13"/>
      <c r="V193" s="13"/>
      <c r="W193" s="13"/>
      <c r="X193" s="13"/>
      <c r="Y193" s="13"/>
      <c r="Z193" s="13"/>
      <c r="AA193" s="13"/>
      <c r="AB193" s="13"/>
      <c r="AC193" s="13"/>
      <c r="AD193" s="13"/>
      <c r="AE193" s="13"/>
      <c r="AT193" s="232" t="s">
        <v>151</v>
      </c>
      <c r="AU193" s="232" t="s">
        <v>79</v>
      </c>
      <c r="AV193" s="13" t="s">
        <v>79</v>
      </c>
      <c r="AW193" s="13" t="s">
        <v>31</v>
      </c>
      <c r="AX193" s="13" t="s">
        <v>69</v>
      </c>
      <c r="AY193" s="232" t="s">
        <v>140</v>
      </c>
    </row>
    <row r="194" s="2" customFormat="1" ht="16.5" customHeight="1">
      <c r="A194" s="37"/>
      <c r="B194" s="38"/>
      <c r="C194" s="233" t="s">
        <v>446</v>
      </c>
      <c r="D194" s="233" t="s">
        <v>237</v>
      </c>
      <c r="E194" s="234" t="s">
        <v>1318</v>
      </c>
      <c r="F194" s="235" t="s">
        <v>1319</v>
      </c>
      <c r="G194" s="236" t="s">
        <v>423</v>
      </c>
      <c r="H194" s="237">
        <v>1</v>
      </c>
      <c r="I194" s="238"/>
      <c r="J194" s="239">
        <f>ROUND(I194*H194,2)</f>
        <v>0</v>
      </c>
      <c r="K194" s="235" t="s">
        <v>19</v>
      </c>
      <c r="L194" s="240"/>
      <c r="M194" s="241" t="s">
        <v>19</v>
      </c>
      <c r="N194" s="242" t="s">
        <v>40</v>
      </c>
      <c r="O194" s="83"/>
      <c r="P194" s="212">
        <f>O194*H194</f>
        <v>0</v>
      </c>
      <c r="Q194" s="212">
        <v>0.0018</v>
      </c>
      <c r="R194" s="212">
        <f>Q194*H194</f>
        <v>0.0018</v>
      </c>
      <c r="S194" s="212">
        <v>0</v>
      </c>
      <c r="T194" s="213">
        <f>S194*H194</f>
        <v>0</v>
      </c>
      <c r="U194" s="37"/>
      <c r="V194" s="37"/>
      <c r="W194" s="37"/>
      <c r="X194" s="37"/>
      <c r="Y194" s="37"/>
      <c r="Z194" s="37"/>
      <c r="AA194" s="37"/>
      <c r="AB194" s="37"/>
      <c r="AC194" s="37"/>
      <c r="AD194" s="37"/>
      <c r="AE194" s="37"/>
      <c r="AR194" s="214" t="s">
        <v>367</v>
      </c>
      <c r="AT194" s="214" t="s">
        <v>237</v>
      </c>
      <c r="AU194" s="214" t="s">
        <v>79</v>
      </c>
      <c r="AY194" s="16" t="s">
        <v>140</v>
      </c>
      <c r="BE194" s="215">
        <f>IF(N194="základní",J194,0)</f>
        <v>0</v>
      </c>
      <c r="BF194" s="215">
        <f>IF(N194="snížená",J194,0)</f>
        <v>0</v>
      </c>
      <c r="BG194" s="215">
        <f>IF(N194="zákl. přenesená",J194,0)</f>
        <v>0</v>
      </c>
      <c r="BH194" s="215">
        <f>IF(N194="sníž. přenesená",J194,0)</f>
        <v>0</v>
      </c>
      <c r="BI194" s="215">
        <f>IF(N194="nulová",J194,0)</f>
        <v>0</v>
      </c>
      <c r="BJ194" s="16" t="s">
        <v>77</v>
      </c>
      <c r="BK194" s="215">
        <f>ROUND(I194*H194,2)</f>
        <v>0</v>
      </c>
      <c r="BL194" s="16" t="s">
        <v>236</v>
      </c>
      <c r="BM194" s="214" t="s">
        <v>1320</v>
      </c>
    </row>
    <row r="195" s="13" customFormat="1">
      <c r="A195" s="13"/>
      <c r="B195" s="221"/>
      <c r="C195" s="222"/>
      <c r="D195" s="223" t="s">
        <v>151</v>
      </c>
      <c r="E195" s="224" t="s">
        <v>19</v>
      </c>
      <c r="F195" s="225" t="s">
        <v>855</v>
      </c>
      <c r="G195" s="222"/>
      <c r="H195" s="226">
        <v>1</v>
      </c>
      <c r="I195" s="227"/>
      <c r="J195" s="222"/>
      <c r="K195" s="222"/>
      <c r="L195" s="228"/>
      <c r="M195" s="229"/>
      <c r="N195" s="230"/>
      <c r="O195" s="230"/>
      <c r="P195" s="230"/>
      <c r="Q195" s="230"/>
      <c r="R195" s="230"/>
      <c r="S195" s="230"/>
      <c r="T195" s="231"/>
      <c r="U195" s="13"/>
      <c r="V195" s="13"/>
      <c r="W195" s="13"/>
      <c r="X195" s="13"/>
      <c r="Y195" s="13"/>
      <c r="Z195" s="13"/>
      <c r="AA195" s="13"/>
      <c r="AB195" s="13"/>
      <c r="AC195" s="13"/>
      <c r="AD195" s="13"/>
      <c r="AE195" s="13"/>
      <c r="AT195" s="232" t="s">
        <v>151</v>
      </c>
      <c r="AU195" s="232" t="s">
        <v>79</v>
      </c>
      <c r="AV195" s="13" t="s">
        <v>79</v>
      </c>
      <c r="AW195" s="13" t="s">
        <v>31</v>
      </c>
      <c r="AX195" s="13" t="s">
        <v>69</v>
      </c>
      <c r="AY195" s="232" t="s">
        <v>140</v>
      </c>
    </row>
    <row r="196" s="2" customFormat="1" ht="24.15" customHeight="1">
      <c r="A196" s="37"/>
      <c r="B196" s="38"/>
      <c r="C196" s="203" t="s">
        <v>451</v>
      </c>
      <c r="D196" s="203" t="s">
        <v>142</v>
      </c>
      <c r="E196" s="204" t="s">
        <v>1321</v>
      </c>
      <c r="F196" s="205" t="s">
        <v>1322</v>
      </c>
      <c r="G196" s="206" t="s">
        <v>423</v>
      </c>
      <c r="H196" s="207">
        <v>10</v>
      </c>
      <c r="I196" s="208"/>
      <c r="J196" s="209">
        <f>ROUND(I196*H196,2)</f>
        <v>0</v>
      </c>
      <c r="K196" s="205" t="s">
        <v>146</v>
      </c>
      <c r="L196" s="43"/>
      <c r="M196" s="210" t="s">
        <v>19</v>
      </c>
      <c r="N196" s="211" t="s">
        <v>40</v>
      </c>
      <c r="O196" s="83"/>
      <c r="P196" s="212">
        <f>O196*H196</f>
        <v>0</v>
      </c>
      <c r="Q196" s="212">
        <v>0.00024000000000000001</v>
      </c>
      <c r="R196" s="212">
        <f>Q196*H196</f>
        <v>0.0024000000000000002</v>
      </c>
      <c r="S196" s="212">
        <v>0</v>
      </c>
      <c r="T196" s="213">
        <f>S196*H196</f>
        <v>0</v>
      </c>
      <c r="U196" s="37"/>
      <c r="V196" s="37"/>
      <c r="W196" s="37"/>
      <c r="X196" s="37"/>
      <c r="Y196" s="37"/>
      <c r="Z196" s="37"/>
      <c r="AA196" s="37"/>
      <c r="AB196" s="37"/>
      <c r="AC196" s="37"/>
      <c r="AD196" s="37"/>
      <c r="AE196" s="37"/>
      <c r="AR196" s="214" t="s">
        <v>236</v>
      </c>
      <c r="AT196" s="214" t="s">
        <v>142</v>
      </c>
      <c r="AU196" s="214" t="s">
        <v>79</v>
      </c>
      <c r="AY196" s="16" t="s">
        <v>140</v>
      </c>
      <c r="BE196" s="215">
        <f>IF(N196="základní",J196,0)</f>
        <v>0</v>
      </c>
      <c r="BF196" s="215">
        <f>IF(N196="snížená",J196,0)</f>
        <v>0</v>
      </c>
      <c r="BG196" s="215">
        <f>IF(N196="zákl. přenesená",J196,0)</f>
        <v>0</v>
      </c>
      <c r="BH196" s="215">
        <f>IF(N196="sníž. přenesená",J196,0)</f>
        <v>0</v>
      </c>
      <c r="BI196" s="215">
        <f>IF(N196="nulová",J196,0)</f>
        <v>0</v>
      </c>
      <c r="BJ196" s="16" t="s">
        <v>77</v>
      </c>
      <c r="BK196" s="215">
        <f>ROUND(I196*H196,2)</f>
        <v>0</v>
      </c>
      <c r="BL196" s="16" t="s">
        <v>236</v>
      </c>
      <c r="BM196" s="214" t="s">
        <v>1323</v>
      </c>
    </row>
    <row r="197" s="2" customFormat="1">
      <c r="A197" s="37"/>
      <c r="B197" s="38"/>
      <c r="C197" s="39"/>
      <c r="D197" s="216" t="s">
        <v>149</v>
      </c>
      <c r="E197" s="39"/>
      <c r="F197" s="217" t="s">
        <v>1324</v>
      </c>
      <c r="G197" s="39"/>
      <c r="H197" s="39"/>
      <c r="I197" s="218"/>
      <c r="J197" s="39"/>
      <c r="K197" s="39"/>
      <c r="L197" s="43"/>
      <c r="M197" s="219"/>
      <c r="N197" s="220"/>
      <c r="O197" s="83"/>
      <c r="P197" s="83"/>
      <c r="Q197" s="83"/>
      <c r="R197" s="83"/>
      <c r="S197" s="83"/>
      <c r="T197" s="84"/>
      <c r="U197" s="37"/>
      <c r="V197" s="37"/>
      <c r="W197" s="37"/>
      <c r="X197" s="37"/>
      <c r="Y197" s="37"/>
      <c r="Z197" s="37"/>
      <c r="AA197" s="37"/>
      <c r="AB197" s="37"/>
      <c r="AC197" s="37"/>
      <c r="AD197" s="37"/>
      <c r="AE197" s="37"/>
      <c r="AT197" s="16" t="s">
        <v>149</v>
      </c>
      <c r="AU197" s="16" t="s">
        <v>79</v>
      </c>
    </row>
    <row r="198" s="13" customFormat="1">
      <c r="A198" s="13"/>
      <c r="B198" s="221"/>
      <c r="C198" s="222"/>
      <c r="D198" s="223" t="s">
        <v>151</v>
      </c>
      <c r="E198" s="224" t="s">
        <v>19</v>
      </c>
      <c r="F198" s="225" t="s">
        <v>1325</v>
      </c>
      <c r="G198" s="222"/>
      <c r="H198" s="226">
        <v>4</v>
      </c>
      <c r="I198" s="227"/>
      <c r="J198" s="222"/>
      <c r="K198" s="222"/>
      <c r="L198" s="228"/>
      <c r="M198" s="229"/>
      <c r="N198" s="230"/>
      <c r="O198" s="230"/>
      <c r="P198" s="230"/>
      <c r="Q198" s="230"/>
      <c r="R198" s="230"/>
      <c r="S198" s="230"/>
      <c r="T198" s="231"/>
      <c r="U198" s="13"/>
      <c r="V198" s="13"/>
      <c r="W198" s="13"/>
      <c r="X198" s="13"/>
      <c r="Y198" s="13"/>
      <c r="Z198" s="13"/>
      <c r="AA198" s="13"/>
      <c r="AB198" s="13"/>
      <c r="AC198" s="13"/>
      <c r="AD198" s="13"/>
      <c r="AE198" s="13"/>
      <c r="AT198" s="232" t="s">
        <v>151</v>
      </c>
      <c r="AU198" s="232" t="s">
        <v>79</v>
      </c>
      <c r="AV198" s="13" t="s">
        <v>79</v>
      </c>
      <c r="AW198" s="13" t="s">
        <v>31</v>
      </c>
      <c r="AX198" s="13" t="s">
        <v>69</v>
      </c>
      <c r="AY198" s="232" t="s">
        <v>140</v>
      </c>
    </row>
    <row r="199" s="13" customFormat="1">
      <c r="A199" s="13"/>
      <c r="B199" s="221"/>
      <c r="C199" s="222"/>
      <c r="D199" s="223" t="s">
        <v>151</v>
      </c>
      <c r="E199" s="224" t="s">
        <v>19</v>
      </c>
      <c r="F199" s="225" t="s">
        <v>1326</v>
      </c>
      <c r="G199" s="222"/>
      <c r="H199" s="226">
        <v>6</v>
      </c>
      <c r="I199" s="227"/>
      <c r="J199" s="222"/>
      <c r="K199" s="222"/>
      <c r="L199" s="228"/>
      <c r="M199" s="229"/>
      <c r="N199" s="230"/>
      <c r="O199" s="230"/>
      <c r="P199" s="230"/>
      <c r="Q199" s="230"/>
      <c r="R199" s="230"/>
      <c r="S199" s="230"/>
      <c r="T199" s="231"/>
      <c r="U199" s="13"/>
      <c r="V199" s="13"/>
      <c r="W199" s="13"/>
      <c r="X199" s="13"/>
      <c r="Y199" s="13"/>
      <c r="Z199" s="13"/>
      <c r="AA199" s="13"/>
      <c r="AB199" s="13"/>
      <c r="AC199" s="13"/>
      <c r="AD199" s="13"/>
      <c r="AE199" s="13"/>
      <c r="AT199" s="232" t="s">
        <v>151</v>
      </c>
      <c r="AU199" s="232" t="s">
        <v>79</v>
      </c>
      <c r="AV199" s="13" t="s">
        <v>79</v>
      </c>
      <c r="AW199" s="13" t="s">
        <v>31</v>
      </c>
      <c r="AX199" s="13" t="s">
        <v>69</v>
      </c>
      <c r="AY199" s="232" t="s">
        <v>140</v>
      </c>
    </row>
    <row r="200" s="2" customFormat="1" ht="24.15" customHeight="1">
      <c r="A200" s="37"/>
      <c r="B200" s="38"/>
      <c r="C200" s="203" t="s">
        <v>458</v>
      </c>
      <c r="D200" s="203" t="s">
        <v>142</v>
      </c>
      <c r="E200" s="204" t="s">
        <v>1327</v>
      </c>
      <c r="F200" s="205" t="s">
        <v>1328</v>
      </c>
      <c r="G200" s="206" t="s">
        <v>423</v>
      </c>
      <c r="H200" s="207">
        <v>1</v>
      </c>
      <c r="I200" s="208"/>
      <c r="J200" s="209">
        <f>ROUND(I200*H200,2)</f>
        <v>0</v>
      </c>
      <c r="K200" s="205" t="s">
        <v>146</v>
      </c>
      <c r="L200" s="43"/>
      <c r="M200" s="210" t="s">
        <v>19</v>
      </c>
      <c r="N200" s="211" t="s">
        <v>40</v>
      </c>
      <c r="O200" s="83"/>
      <c r="P200" s="212">
        <f>O200*H200</f>
        <v>0</v>
      </c>
      <c r="Q200" s="212">
        <v>0.00172</v>
      </c>
      <c r="R200" s="212">
        <f>Q200*H200</f>
        <v>0.00172</v>
      </c>
      <c r="S200" s="212">
        <v>0</v>
      </c>
      <c r="T200" s="213">
        <f>S200*H200</f>
        <v>0</v>
      </c>
      <c r="U200" s="37"/>
      <c r="V200" s="37"/>
      <c r="W200" s="37"/>
      <c r="X200" s="37"/>
      <c r="Y200" s="37"/>
      <c r="Z200" s="37"/>
      <c r="AA200" s="37"/>
      <c r="AB200" s="37"/>
      <c r="AC200" s="37"/>
      <c r="AD200" s="37"/>
      <c r="AE200" s="37"/>
      <c r="AR200" s="214" t="s">
        <v>236</v>
      </c>
      <c r="AT200" s="214" t="s">
        <v>142</v>
      </c>
      <c r="AU200" s="214" t="s">
        <v>79</v>
      </c>
      <c r="AY200" s="16" t="s">
        <v>140</v>
      </c>
      <c r="BE200" s="215">
        <f>IF(N200="základní",J200,0)</f>
        <v>0</v>
      </c>
      <c r="BF200" s="215">
        <f>IF(N200="snížená",J200,0)</f>
        <v>0</v>
      </c>
      <c r="BG200" s="215">
        <f>IF(N200="zákl. přenesená",J200,0)</f>
        <v>0</v>
      </c>
      <c r="BH200" s="215">
        <f>IF(N200="sníž. přenesená",J200,0)</f>
        <v>0</v>
      </c>
      <c r="BI200" s="215">
        <f>IF(N200="nulová",J200,0)</f>
        <v>0</v>
      </c>
      <c r="BJ200" s="16" t="s">
        <v>77</v>
      </c>
      <c r="BK200" s="215">
        <f>ROUND(I200*H200,2)</f>
        <v>0</v>
      </c>
      <c r="BL200" s="16" t="s">
        <v>236</v>
      </c>
      <c r="BM200" s="214" t="s">
        <v>1329</v>
      </c>
    </row>
    <row r="201" s="2" customFormat="1">
      <c r="A201" s="37"/>
      <c r="B201" s="38"/>
      <c r="C201" s="39"/>
      <c r="D201" s="216" t="s">
        <v>149</v>
      </c>
      <c r="E201" s="39"/>
      <c r="F201" s="217" t="s">
        <v>1330</v>
      </c>
      <c r="G201" s="39"/>
      <c r="H201" s="39"/>
      <c r="I201" s="218"/>
      <c r="J201" s="39"/>
      <c r="K201" s="39"/>
      <c r="L201" s="43"/>
      <c r="M201" s="219"/>
      <c r="N201" s="220"/>
      <c r="O201" s="83"/>
      <c r="P201" s="83"/>
      <c r="Q201" s="83"/>
      <c r="R201" s="83"/>
      <c r="S201" s="83"/>
      <c r="T201" s="84"/>
      <c r="U201" s="37"/>
      <c r="V201" s="37"/>
      <c r="W201" s="37"/>
      <c r="X201" s="37"/>
      <c r="Y201" s="37"/>
      <c r="Z201" s="37"/>
      <c r="AA201" s="37"/>
      <c r="AB201" s="37"/>
      <c r="AC201" s="37"/>
      <c r="AD201" s="37"/>
      <c r="AE201" s="37"/>
      <c r="AT201" s="16" t="s">
        <v>149</v>
      </c>
      <c r="AU201" s="16" t="s">
        <v>79</v>
      </c>
    </row>
    <row r="202" s="13" customFormat="1">
      <c r="A202" s="13"/>
      <c r="B202" s="221"/>
      <c r="C202" s="222"/>
      <c r="D202" s="223" t="s">
        <v>151</v>
      </c>
      <c r="E202" s="224" t="s">
        <v>19</v>
      </c>
      <c r="F202" s="225" t="s">
        <v>1331</v>
      </c>
      <c r="G202" s="222"/>
      <c r="H202" s="226">
        <v>1</v>
      </c>
      <c r="I202" s="227"/>
      <c r="J202" s="222"/>
      <c r="K202" s="222"/>
      <c r="L202" s="228"/>
      <c r="M202" s="229"/>
      <c r="N202" s="230"/>
      <c r="O202" s="230"/>
      <c r="P202" s="230"/>
      <c r="Q202" s="230"/>
      <c r="R202" s="230"/>
      <c r="S202" s="230"/>
      <c r="T202" s="231"/>
      <c r="U202" s="13"/>
      <c r="V202" s="13"/>
      <c r="W202" s="13"/>
      <c r="X202" s="13"/>
      <c r="Y202" s="13"/>
      <c r="Z202" s="13"/>
      <c r="AA202" s="13"/>
      <c r="AB202" s="13"/>
      <c r="AC202" s="13"/>
      <c r="AD202" s="13"/>
      <c r="AE202" s="13"/>
      <c r="AT202" s="232" t="s">
        <v>151</v>
      </c>
      <c r="AU202" s="232" t="s">
        <v>79</v>
      </c>
      <c r="AV202" s="13" t="s">
        <v>79</v>
      </c>
      <c r="AW202" s="13" t="s">
        <v>31</v>
      </c>
      <c r="AX202" s="13" t="s">
        <v>69</v>
      </c>
      <c r="AY202" s="232" t="s">
        <v>140</v>
      </c>
    </row>
    <row r="203" s="2" customFormat="1" ht="21.75" customHeight="1">
      <c r="A203" s="37"/>
      <c r="B203" s="38"/>
      <c r="C203" s="203" t="s">
        <v>463</v>
      </c>
      <c r="D203" s="203" t="s">
        <v>142</v>
      </c>
      <c r="E203" s="204" t="s">
        <v>1332</v>
      </c>
      <c r="F203" s="205" t="s">
        <v>1333</v>
      </c>
      <c r="G203" s="206" t="s">
        <v>423</v>
      </c>
      <c r="H203" s="207">
        <v>3</v>
      </c>
      <c r="I203" s="208"/>
      <c r="J203" s="209">
        <f>ROUND(I203*H203,2)</f>
        <v>0</v>
      </c>
      <c r="K203" s="205" t="s">
        <v>146</v>
      </c>
      <c r="L203" s="43"/>
      <c r="M203" s="210" t="s">
        <v>19</v>
      </c>
      <c r="N203" s="211" t="s">
        <v>40</v>
      </c>
      <c r="O203" s="83"/>
      <c r="P203" s="212">
        <f>O203*H203</f>
        <v>0</v>
      </c>
      <c r="Q203" s="212">
        <v>0.0018</v>
      </c>
      <c r="R203" s="212">
        <f>Q203*H203</f>
        <v>0.0054000000000000003</v>
      </c>
      <c r="S203" s="212">
        <v>0</v>
      </c>
      <c r="T203" s="213">
        <f>S203*H203</f>
        <v>0</v>
      </c>
      <c r="U203" s="37"/>
      <c r="V203" s="37"/>
      <c r="W203" s="37"/>
      <c r="X203" s="37"/>
      <c r="Y203" s="37"/>
      <c r="Z203" s="37"/>
      <c r="AA203" s="37"/>
      <c r="AB203" s="37"/>
      <c r="AC203" s="37"/>
      <c r="AD203" s="37"/>
      <c r="AE203" s="37"/>
      <c r="AR203" s="214" t="s">
        <v>236</v>
      </c>
      <c r="AT203" s="214" t="s">
        <v>142</v>
      </c>
      <c r="AU203" s="214" t="s">
        <v>79</v>
      </c>
      <c r="AY203" s="16" t="s">
        <v>140</v>
      </c>
      <c r="BE203" s="215">
        <f>IF(N203="základní",J203,0)</f>
        <v>0</v>
      </c>
      <c r="BF203" s="215">
        <f>IF(N203="snížená",J203,0)</f>
        <v>0</v>
      </c>
      <c r="BG203" s="215">
        <f>IF(N203="zákl. přenesená",J203,0)</f>
        <v>0</v>
      </c>
      <c r="BH203" s="215">
        <f>IF(N203="sníž. přenesená",J203,0)</f>
        <v>0</v>
      </c>
      <c r="BI203" s="215">
        <f>IF(N203="nulová",J203,0)</f>
        <v>0</v>
      </c>
      <c r="BJ203" s="16" t="s">
        <v>77</v>
      </c>
      <c r="BK203" s="215">
        <f>ROUND(I203*H203,2)</f>
        <v>0</v>
      </c>
      <c r="BL203" s="16" t="s">
        <v>236</v>
      </c>
      <c r="BM203" s="214" t="s">
        <v>1334</v>
      </c>
    </row>
    <row r="204" s="2" customFormat="1">
      <c r="A204" s="37"/>
      <c r="B204" s="38"/>
      <c r="C204" s="39"/>
      <c r="D204" s="216" t="s">
        <v>149</v>
      </c>
      <c r="E204" s="39"/>
      <c r="F204" s="217" t="s">
        <v>1335</v>
      </c>
      <c r="G204" s="39"/>
      <c r="H204" s="39"/>
      <c r="I204" s="218"/>
      <c r="J204" s="39"/>
      <c r="K204" s="39"/>
      <c r="L204" s="43"/>
      <c r="M204" s="219"/>
      <c r="N204" s="220"/>
      <c r="O204" s="83"/>
      <c r="P204" s="83"/>
      <c r="Q204" s="83"/>
      <c r="R204" s="83"/>
      <c r="S204" s="83"/>
      <c r="T204" s="84"/>
      <c r="U204" s="37"/>
      <c r="V204" s="37"/>
      <c r="W204" s="37"/>
      <c r="X204" s="37"/>
      <c r="Y204" s="37"/>
      <c r="Z204" s="37"/>
      <c r="AA204" s="37"/>
      <c r="AB204" s="37"/>
      <c r="AC204" s="37"/>
      <c r="AD204" s="37"/>
      <c r="AE204" s="37"/>
      <c r="AT204" s="16" t="s">
        <v>149</v>
      </c>
      <c r="AU204" s="16" t="s">
        <v>79</v>
      </c>
    </row>
    <row r="205" s="13" customFormat="1">
      <c r="A205" s="13"/>
      <c r="B205" s="221"/>
      <c r="C205" s="222"/>
      <c r="D205" s="223" t="s">
        <v>151</v>
      </c>
      <c r="E205" s="224" t="s">
        <v>19</v>
      </c>
      <c r="F205" s="225" t="s">
        <v>836</v>
      </c>
      <c r="G205" s="222"/>
      <c r="H205" s="226">
        <v>3</v>
      </c>
      <c r="I205" s="227"/>
      <c r="J205" s="222"/>
      <c r="K205" s="222"/>
      <c r="L205" s="228"/>
      <c r="M205" s="229"/>
      <c r="N205" s="230"/>
      <c r="O205" s="230"/>
      <c r="P205" s="230"/>
      <c r="Q205" s="230"/>
      <c r="R205" s="230"/>
      <c r="S205" s="230"/>
      <c r="T205" s="231"/>
      <c r="U205" s="13"/>
      <c r="V205" s="13"/>
      <c r="W205" s="13"/>
      <c r="X205" s="13"/>
      <c r="Y205" s="13"/>
      <c r="Z205" s="13"/>
      <c r="AA205" s="13"/>
      <c r="AB205" s="13"/>
      <c r="AC205" s="13"/>
      <c r="AD205" s="13"/>
      <c r="AE205" s="13"/>
      <c r="AT205" s="232" t="s">
        <v>151</v>
      </c>
      <c r="AU205" s="232" t="s">
        <v>79</v>
      </c>
      <c r="AV205" s="13" t="s">
        <v>79</v>
      </c>
      <c r="AW205" s="13" t="s">
        <v>31</v>
      </c>
      <c r="AX205" s="13" t="s">
        <v>69</v>
      </c>
      <c r="AY205" s="232" t="s">
        <v>140</v>
      </c>
    </row>
    <row r="206" s="2" customFormat="1" ht="24.15" customHeight="1">
      <c r="A206" s="37"/>
      <c r="B206" s="38"/>
      <c r="C206" s="203" t="s">
        <v>468</v>
      </c>
      <c r="D206" s="203" t="s">
        <v>142</v>
      </c>
      <c r="E206" s="204" t="s">
        <v>1336</v>
      </c>
      <c r="F206" s="205" t="s">
        <v>1337</v>
      </c>
      <c r="G206" s="206" t="s">
        <v>423</v>
      </c>
      <c r="H206" s="207">
        <v>1</v>
      </c>
      <c r="I206" s="208"/>
      <c r="J206" s="209">
        <f>ROUND(I206*H206,2)</f>
        <v>0</v>
      </c>
      <c r="K206" s="205" t="s">
        <v>146</v>
      </c>
      <c r="L206" s="43"/>
      <c r="M206" s="210" t="s">
        <v>19</v>
      </c>
      <c r="N206" s="211" t="s">
        <v>40</v>
      </c>
      <c r="O206" s="83"/>
      <c r="P206" s="212">
        <f>O206*H206</f>
        <v>0</v>
      </c>
      <c r="Q206" s="212">
        <v>0.00016000000000000001</v>
      </c>
      <c r="R206" s="212">
        <f>Q206*H206</f>
        <v>0.00016000000000000001</v>
      </c>
      <c r="S206" s="212">
        <v>0</v>
      </c>
      <c r="T206" s="213">
        <f>S206*H206</f>
        <v>0</v>
      </c>
      <c r="U206" s="37"/>
      <c r="V206" s="37"/>
      <c r="W206" s="37"/>
      <c r="X206" s="37"/>
      <c r="Y206" s="37"/>
      <c r="Z206" s="37"/>
      <c r="AA206" s="37"/>
      <c r="AB206" s="37"/>
      <c r="AC206" s="37"/>
      <c r="AD206" s="37"/>
      <c r="AE206" s="37"/>
      <c r="AR206" s="214" t="s">
        <v>236</v>
      </c>
      <c r="AT206" s="214" t="s">
        <v>142</v>
      </c>
      <c r="AU206" s="214" t="s">
        <v>79</v>
      </c>
      <c r="AY206" s="16" t="s">
        <v>140</v>
      </c>
      <c r="BE206" s="215">
        <f>IF(N206="základní",J206,0)</f>
        <v>0</v>
      </c>
      <c r="BF206" s="215">
        <f>IF(N206="snížená",J206,0)</f>
        <v>0</v>
      </c>
      <c r="BG206" s="215">
        <f>IF(N206="zákl. přenesená",J206,0)</f>
        <v>0</v>
      </c>
      <c r="BH206" s="215">
        <f>IF(N206="sníž. přenesená",J206,0)</f>
        <v>0</v>
      </c>
      <c r="BI206" s="215">
        <f>IF(N206="nulová",J206,0)</f>
        <v>0</v>
      </c>
      <c r="BJ206" s="16" t="s">
        <v>77</v>
      </c>
      <c r="BK206" s="215">
        <f>ROUND(I206*H206,2)</f>
        <v>0</v>
      </c>
      <c r="BL206" s="16" t="s">
        <v>236</v>
      </c>
      <c r="BM206" s="214" t="s">
        <v>1338</v>
      </c>
    </row>
    <row r="207" s="2" customFormat="1">
      <c r="A207" s="37"/>
      <c r="B207" s="38"/>
      <c r="C207" s="39"/>
      <c r="D207" s="216" t="s">
        <v>149</v>
      </c>
      <c r="E207" s="39"/>
      <c r="F207" s="217" t="s">
        <v>1339</v>
      </c>
      <c r="G207" s="39"/>
      <c r="H207" s="39"/>
      <c r="I207" s="218"/>
      <c r="J207" s="39"/>
      <c r="K207" s="39"/>
      <c r="L207" s="43"/>
      <c r="M207" s="219"/>
      <c r="N207" s="220"/>
      <c r="O207" s="83"/>
      <c r="P207" s="83"/>
      <c r="Q207" s="83"/>
      <c r="R207" s="83"/>
      <c r="S207" s="83"/>
      <c r="T207" s="84"/>
      <c r="U207" s="37"/>
      <c r="V207" s="37"/>
      <c r="W207" s="37"/>
      <c r="X207" s="37"/>
      <c r="Y207" s="37"/>
      <c r="Z207" s="37"/>
      <c r="AA207" s="37"/>
      <c r="AB207" s="37"/>
      <c r="AC207" s="37"/>
      <c r="AD207" s="37"/>
      <c r="AE207" s="37"/>
      <c r="AT207" s="16" t="s">
        <v>149</v>
      </c>
      <c r="AU207" s="16" t="s">
        <v>79</v>
      </c>
    </row>
    <row r="208" s="2" customFormat="1" ht="24.15" customHeight="1">
      <c r="A208" s="37"/>
      <c r="B208" s="38"/>
      <c r="C208" s="233" t="s">
        <v>474</v>
      </c>
      <c r="D208" s="233" t="s">
        <v>237</v>
      </c>
      <c r="E208" s="234" t="s">
        <v>1340</v>
      </c>
      <c r="F208" s="235" t="s">
        <v>1341</v>
      </c>
      <c r="G208" s="236" t="s">
        <v>423</v>
      </c>
      <c r="H208" s="237">
        <v>1</v>
      </c>
      <c r="I208" s="238"/>
      <c r="J208" s="239">
        <f>ROUND(I208*H208,2)</f>
        <v>0</v>
      </c>
      <c r="K208" s="235" t="s">
        <v>146</v>
      </c>
      <c r="L208" s="240"/>
      <c r="M208" s="241" t="s">
        <v>19</v>
      </c>
      <c r="N208" s="242" t="s">
        <v>40</v>
      </c>
      <c r="O208" s="83"/>
      <c r="P208" s="212">
        <f>O208*H208</f>
        <v>0</v>
      </c>
      <c r="Q208" s="212">
        <v>0.0015200000000000001</v>
      </c>
      <c r="R208" s="212">
        <f>Q208*H208</f>
        <v>0.0015200000000000001</v>
      </c>
      <c r="S208" s="212">
        <v>0</v>
      </c>
      <c r="T208" s="213">
        <f>S208*H208</f>
        <v>0</v>
      </c>
      <c r="U208" s="37"/>
      <c r="V208" s="37"/>
      <c r="W208" s="37"/>
      <c r="X208" s="37"/>
      <c r="Y208" s="37"/>
      <c r="Z208" s="37"/>
      <c r="AA208" s="37"/>
      <c r="AB208" s="37"/>
      <c r="AC208" s="37"/>
      <c r="AD208" s="37"/>
      <c r="AE208" s="37"/>
      <c r="AR208" s="214" t="s">
        <v>367</v>
      </c>
      <c r="AT208" s="214" t="s">
        <v>237</v>
      </c>
      <c r="AU208" s="214" t="s">
        <v>79</v>
      </c>
      <c r="AY208" s="16" t="s">
        <v>140</v>
      </c>
      <c r="BE208" s="215">
        <f>IF(N208="základní",J208,0)</f>
        <v>0</v>
      </c>
      <c r="BF208" s="215">
        <f>IF(N208="snížená",J208,0)</f>
        <v>0</v>
      </c>
      <c r="BG208" s="215">
        <f>IF(N208="zákl. přenesená",J208,0)</f>
        <v>0</v>
      </c>
      <c r="BH208" s="215">
        <f>IF(N208="sníž. přenesená",J208,0)</f>
        <v>0</v>
      </c>
      <c r="BI208" s="215">
        <f>IF(N208="nulová",J208,0)</f>
        <v>0</v>
      </c>
      <c r="BJ208" s="16" t="s">
        <v>77</v>
      </c>
      <c r="BK208" s="215">
        <f>ROUND(I208*H208,2)</f>
        <v>0</v>
      </c>
      <c r="BL208" s="16" t="s">
        <v>236</v>
      </c>
      <c r="BM208" s="214" t="s">
        <v>1342</v>
      </c>
    </row>
    <row r="209" s="13" customFormat="1">
      <c r="A209" s="13"/>
      <c r="B209" s="221"/>
      <c r="C209" s="222"/>
      <c r="D209" s="223" t="s">
        <v>151</v>
      </c>
      <c r="E209" s="224" t="s">
        <v>19</v>
      </c>
      <c r="F209" s="225" t="s">
        <v>855</v>
      </c>
      <c r="G209" s="222"/>
      <c r="H209" s="226">
        <v>1</v>
      </c>
      <c r="I209" s="227"/>
      <c r="J209" s="222"/>
      <c r="K209" s="222"/>
      <c r="L209" s="228"/>
      <c r="M209" s="229"/>
      <c r="N209" s="230"/>
      <c r="O209" s="230"/>
      <c r="P209" s="230"/>
      <c r="Q209" s="230"/>
      <c r="R209" s="230"/>
      <c r="S209" s="230"/>
      <c r="T209" s="231"/>
      <c r="U209" s="13"/>
      <c r="V209" s="13"/>
      <c r="W209" s="13"/>
      <c r="X209" s="13"/>
      <c r="Y209" s="13"/>
      <c r="Z209" s="13"/>
      <c r="AA209" s="13"/>
      <c r="AB209" s="13"/>
      <c r="AC209" s="13"/>
      <c r="AD209" s="13"/>
      <c r="AE209" s="13"/>
      <c r="AT209" s="232" t="s">
        <v>151</v>
      </c>
      <c r="AU209" s="232" t="s">
        <v>79</v>
      </c>
      <c r="AV209" s="13" t="s">
        <v>79</v>
      </c>
      <c r="AW209" s="13" t="s">
        <v>31</v>
      </c>
      <c r="AX209" s="13" t="s">
        <v>69</v>
      </c>
      <c r="AY209" s="232" t="s">
        <v>140</v>
      </c>
    </row>
    <row r="210" s="2" customFormat="1" ht="44.25" customHeight="1">
      <c r="A210" s="37"/>
      <c r="B210" s="38"/>
      <c r="C210" s="203" t="s">
        <v>483</v>
      </c>
      <c r="D210" s="203" t="s">
        <v>142</v>
      </c>
      <c r="E210" s="204" t="s">
        <v>1343</v>
      </c>
      <c r="F210" s="205" t="s">
        <v>1344</v>
      </c>
      <c r="G210" s="206" t="s">
        <v>524</v>
      </c>
      <c r="H210" s="244"/>
      <c r="I210" s="208"/>
      <c r="J210" s="209">
        <f>ROUND(I210*H210,2)</f>
        <v>0</v>
      </c>
      <c r="K210" s="205" t="s">
        <v>146</v>
      </c>
      <c r="L210" s="43"/>
      <c r="M210" s="210" t="s">
        <v>19</v>
      </c>
      <c r="N210" s="211" t="s">
        <v>40</v>
      </c>
      <c r="O210" s="83"/>
      <c r="P210" s="212">
        <f>O210*H210</f>
        <v>0</v>
      </c>
      <c r="Q210" s="212">
        <v>0</v>
      </c>
      <c r="R210" s="212">
        <f>Q210*H210</f>
        <v>0</v>
      </c>
      <c r="S210" s="212">
        <v>0</v>
      </c>
      <c r="T210" s="213">
        <f>S210*H210</f>
        <v>0</v>
      </c>
      <c r="U210" s="37"/>
      <c r="V210" s="37"/>
      <c r="W210" s="37"/>
      <c r="X210" s="37"/>
      <c r="Y210" s="37"/>
      <c r="Z210" s="37"/>
      <c r="AA210" s="37"/>
      <c r="AB210" s="37"/>
      <c r="AC210" s="37"/>
      <c r="AD210" s="37"/>
      <c r="AE210" s="37"/>
      <c r="AR210" s="214" t="s">
        <v>236</v>
      </c>
      <c r="AT210" s="214" t="s">
        <v>142</v>
      </c>
      <c r="AU210" s="214" t="s">
        <v>79</v>
      </c>
      <c r="AY210" s="16" t="s">
        <v>140</v>
      </c>
      <c r="BE210" s="215">
        <f>IF(N210="základní",J210,0)</f>
        <v>0</v>
      </c>
      <c r="BF210" s="215">
        <f>IF(N210="snížená",J210,0)</f>
        <v>0</v>
      </c>
      <c r="BG210" s="215">
        <f>IF(N210="zákl. přenesená",J210,0)</f>
        <v>0</v>
      </c>
      <c r="BH210" s="215">
        <f>IF(N210="sníž. přenesená",J210,0)</f>
        <v>0</v>
      </c>
      <c r="BI210" s="215">
        <f>IF(N210="nulová",J210,0)</f>
        <v>0</v>
      </c>
      <c r="BJ210" s="16" t="s">
        <v>77</v>
      </c>
      <c r="BK210" s="215">
        <f>ROUND(I210*H210,2)</f>
        <v>0</v>
      </c>
      <c r="BL210" s="16" t="s">
        <v>236</v>
      </c>
      <c r="BM210" s="214" t="s">
        <v>1345</v>
      </c>
    </row>
    <row r="211" s="2" customFormat="1">
      <c r="A211" s="37"/>
      <c r="B211" s="38"/>
      <c r="C211" s="39"/>
      <c r="D211" s="216" t="s">
        <v>149</v>
      </c>
      <c r="E211" s="39"/>
      <c r="F211" s="217" t="s">
        <v>1346</v>
      </c>
      <c r="G211" s="39"/>
      <c r="H211" s="39"/>
      <c r="I211" s="218"/>
      <c r="J211" s="39"/>
      <c r="K211" s="39"/>
      <c r="L211" s="43"/>
      <c r="M211" s="219"/>
      <c r="N211" s="220"/>
      <c r="O211" s="83"/>
      <c r="P211" s="83"/>
      <c r="Q211" s="83"/>
      <c r="R211" s="83"/>
      <c r="S211" s="83"/>
      <c r="T211" s="84"/>
      <c r="U211" s="37"/>
      <c r="V211" s="37"/>
      <c r="W211" s="37"/>
      <c r="X211" s="37"/>
      <c r="Y211" s="37"/>
      <c r="Z211" s="37"/>
      <c r="AA211" s="37"/>
      <c r="AB211" s="37"/>
      <c r="AC211" s="37"/>
      <c r="AD211" s="37"/>
      <c r="AE211" s="37"/>
      <c r="AT211" s="16" t="s">
        <v>149</v>
      </c>
      <c r="AU211" s="16" t="s">
        <v>79</v>
      </c>
    </row>
    <row r="212" s="12" customFormat="1" ht="22.8" customHeight="1">
      <c r="A212" s="12"/>
      <c r="B212" s="187"/>
      <c r="C212" s="188"/>
      <c r="D212" s="189" t="s">
        <v>68</v>
      </c>
      <c r="E212" s="201" t="s">
        <v>1347</v>
      </c>
      <c r="F212" s="201" t="s">
        <v>90</v>
      </c>
      <c r="G212" s="188"/>
      <c r="H212" s="188"/>
      <c r="I212" s="191"/>
      <c r="J212" s="202">
        <f>BK212</f>
        <v>0</v>
      </c>
      <c r="K212" s="188"/>
      <c r="L212" s="193"/>
      <c r="M212" s="194"/>
      <c r="N212" s="195"/>
      <c r="O212" s="195"/>
      <c r="P212" s="196">
        <f>SUM(P213:P218)</f>
        <v>0</v>
      </c>
      <c r="Q212" s="195"/>
      <c r="R212" s="196">
        <f>SUM(R213:R218)</f>
        <v>0.00012</v>
      </c>
      <c r="S212" s="195"/>
      <c r="T212" s="197">
        <f>SUM(T213:T218)</f>
        <v>0</v>
      </c>
      <c r="U212" s="12"/>
      <c r="V212" s="12"/>
      <c r="W212" s="12"/>
      <c r="X212" s="12"/>
      <c r="Y212" s="12"/>
      <c r="Z212" s="12"/>
      <c r="AA212" s="12"/>
      <c r="AB212" s="12"/>
      <c r="AC212" s="12"/>
      <c r="AD212" s="12"/>
      <c r="AE212" s="12"/>
      <c r="AR212" s="198" t="s">
        <v>79</v>
      </c>
      <c r="AT212" s="199" t="s">
        <v>68</v>
      </c>
      <c r="AU212" s="199" t="s">
        <v>77</v>
      </c>
      <c r="AY212" s="198" t="s">
        <v>140</v>
      </c>
      <c r="BK212" s="200">
        <f>SUM(BK213:BK218)</f>
        <v>0</v>
      </c>
    </row>
    <row r="213" s="2" customFormat="1" ht="24.15" customHeight="1">
      <c r="A213" s="37"/>
      <c r="B213" s="38"/>
      <c r="C213" s="203" t="s">
        <v>489</v>
      </c>
      <c r="D213" s="203" t="s">
        <v>142</v>
      </c>
      <c r="E213" s="204" t="s">
        <v>1348</v>
      </c>
      <c r="F213" s="205" t="s">
        <v>1349</v>
      </c>
      <c r="G213" s="206" t="s">
        <v>423</v>
      </c>
      <c r="H213" s="207">
        <v>1</v>
      </c>
      <c r="I213" s="208"/>
      <c r="J213" s="209">
        <f>ROUND(I213*H213,2)</f>
        <v>0</v>
      </c>
      <c r="K213" s="205" t="s">
        <v>146</v>
      </c>
      <c r="L213" s="43"/>
      <c r="M213" s="210" t="s">
        <v>19</v>
      </c>
      <c r="N213" s="211" t="s">
        <v>40</v>
      </c>
      <c r="O213" s="83"/>
      <c r="P213" s="212">
        <f>O213*H213</f>
        <v>0</v>
      </c>
      <c r="Q213" s="212">
        <v>0</v>
      </c>
      <c r="R213" s="212">
        <f>Q213*H213</f>
        <v>0</v>
      </c>
      <c r="S213" s="212">
        <v>0</v>
      </c>
      <c r="T213" s="213">
        <f>S213*H213</f>
        <v>0</v>
      </c>
      <c r="U213" s="37"/>
      <c r="V213" s="37"/>
      <c r="W213" s="37"/>
      <c r="X213" s="37"/>
      <c r="Y213" s="37"/>
      <c r="Z213" s="37"/>
      <c r="AA213" s="37"/>
      <c r="AB213" s="37"/>
      <c r="AC213" s="37"/>
      <c r="AD213" s="37"/>
      <c r="AE213" s="37"/>
      <c r="AR213" s="214" t="s">
        <v>236</v>
      </c>
      <c r="AT213" s="214" t="s">
        <v>142</v>
      </c>
      <c r="AU213" s="214" t="s">
        <v>79</v>
      </c>
      <c r="AY213" s="16" t="s">
        <v>140</v>
      </c>
      <c r="BE213" s="215">
        <f>IF(N213="základní",J213,0)</f>
        <v>0</v>
      </c>
      <c r="BF213" s="215">
        <f>IF(N213="snížená",J213,0)</f>
        <v>0</v>
      </c>
      <c r="BG213" s="215">
        <f>IF(N213="zákl. přenesená",J213,0)</f>
        <v>0</v>
      </c>
      <c r="BH213" s="215">
        <f>IF(N213="sníž. přenesená",J213,0)</f>
        <v>0</v>
      </c>
      <c r="BI213" s="215">
        <f>IF(N213="nulová",J213,0)</f>
        <v>0</v>
      </c>
      <c r="BJ213" s="16" t="s">
        <v>77</v>
      </c>
      <c r="BK213" s="215">
        <f>ROUND(I213*H213,2)</f>
        <v>0</v>
      </c>
      <c r="BL213" s="16" t="s">
        <v>236</v>
      </c>
      <c r="BM213" s="214" t="s">
        <v>1350</v>
      </c>
    </row>
    <row r="214" s="2" customFormat="1">
      <c r="A214" s="37"/>
      <c r="B214" s="38"/>
      <c r="C214" s="39"/>
      <c r="D214" s="216" t="s">
        <v>149</v>
      </c>
      <c r="E214" s="39"/>
      <c r="F214" s="217" t="s">
        <v>1351</v>
      </c>
      <c r="G214" s="39"/>
      <c r="H214" s="39"/>
      <c r="I214" s="218"/>
      <c r="J214" s="39"/>
      <c r="K214" s="39"/>
      <c r="L214" s="43"/>
      <c r="M214" s="219"/>
      <c r="N214" s="220"/>
      <c r="O214" s="83"/>
      <c r="P214" s="83"/>
      <c r="Q214" s="83"/>
      <c r="R214" s="83"/>
      <c r="S214" s="83"/>
      <c r="T214" s="84"/>
      <c r="U214" s="37"/>
      <c r="V214" s="37"/>
      <c r="W214" s="37"/>
      <c r="X214" s="37"/>
      <c r="Y214" s="37"/>
      <c r="Z214" s="37"/>
      <c r="AA214" s="37"/>
      <c r="AB214" s="37"/>
      <c r="AC214" s="37"/>
      <c r="AD214" s="37"/>
      <c r="AE214" s="37"/>
      <c r="AT214" s="16" t="s">
        <v>149</v>
      </c>
      <c r="AU214" s="16" t="s">
        <v>79</v>
      </c>
    </row>
    <row r="215" s="2" customFormat="1" ht="21.75" customHeight="1">
      <c r="A215" s="37"/>
      <c r="B215" s="38"/>
      <c r="C215" s="233" t="s">
        <v>494</v>
      </c>
      <c r="D215" s="233" t="s">
        <v>237</v>
      </c>
      <c r="E215" s="234" t="s">
        <v>1352</v>
      </c>
      <c r="F215" s="235" t="s">
        <v>1353</v>
      </c>
      <c r="G215" s="236" t="s">
        <v>423</v>
      </c>
      <c r="H215" s="237">
        <v>1</v>
      </c>
      <c r="I215" s="238"/>
      <c r="J215" s="239">
        <f>ROUND(I215*H215,2)</f>
        <v>0</v>
      </c>
      <c r="K215" s="235" t="s">
        <v>146</v>
      </c>
      <c r="L215" s="240"/>
      <c r="M215" s="241" t="s">
        <v>19</v>
      </c>
      <c r="N215" s="242" t="s">
        <v>40</v>
      </c>
      <c r="O215" s="83"/>
      <c r="P215" s="212">
        <f>O215*H215</f>
        <v>0</v>
      </c>
      <c r="Q215" s="212">
        <v>0.00012</v>
      </c>
      <c r="R215" s="212">
        <f>Q215*H215</f>
        <v>0.00012</v>
      </c>
      <c r="S215" s="212">
        <v>0</v>
      </c>
      <c r="T215" s="213">
        <f>S215*H215</f>
        <v>0</v>
      </c>
      <c r="U215" s="37"/>
      <c r="V215" s="37"/>
      <c r="W215" s="37"/>
      <c r="X215" s="37"/>
      <c r="Y215" s="37"/>
      <c r="Z215" s="37"/>
      <c r="AA215" s="37"/>
      <c r="AB215" s="37"/>
      <c r="AC215" s="37"/>
      <c r="AD215" s="37"/>
      <c r="AE215" s="37"/>
      <c r="AR215" s="214" t="s">
        <v>367</v>
      </c>
      <c r="AT215" s="214" t="s">
        <v>237</v>
      </c>
      <c r="AU215" s="214" t="s">
        <v>79</v>
      </c>
      <c r="AY215" s="16" t="s">
        <v>140</v>
      </c>
      <c r="BE215" s="215">
        <f>IF(N215="základní",J215,0)</f>
        <v>0</v>
      </c>
      <c r="BF215" s="215">
        <f>IF(N215="snížená",J215,0)</f>
        <v>0</v>
      </c>
      <c r="BG215" s="215">
        <f>IF(N215="zákl. přenesená",J215,0)</f>
        <v>0</v>
      </c>
      <c r="BH215" s="215">
        <f>IF(N215="sníž. přenesená",J215,0)</f>
        <v>0</v>
      </c>
      <c r="BI215" s="215">
        <f>IF(N215="nulová",J215,0)</f>
        <v>0</v>
      </c>
      <c r="BJ215" s="16" t="s">
        <v>77</v>
      </c>
      <c r="BK215" s="215">
        <f>ROUND(I215*H215,2)</f>
        <v>0</v>
      </c>
      <c r="BL215" s="16" t="s">
        <v>236</v>
      </c>
      <c r="BM215" s="214" t="s">
        <v>1354</v>
      </c>
    </row>
    <row r="216" s="13" customFormat="1">
      <c r="A216" s="13"/>
      <c r="B216" s="221"/>
      <c r="C216" s="222"/>
      <c r="D216" s="223" t="s">
        <v>151</v>
      </c>
      <c r="E216" s="224" t="s">
        <v>19</v>
      </c>
      <c r="F216" s="225" t="s">
        <v>1355</v>
      </c>
      <c r="G216" s="222"/>
      <c r="H216" s="226">
        <v>1</v>
      </c>
      <c r="I216" s="227"/>
      <c r="J216" s="222"/>
      <c r="K216" s="222"/>
      <c r="L216" s="228"/>
      <c r="M216" s="229"/>
      <c r="N216" s="230"/>
      <c r="O216" s="230"/>
      <c r="P216" s="230"/>
      <c r="Q216" s="230"/>
      <c r="R216" s="230"/>
      <c r="S216" s="230"/>
      <c r="T216" s="231"/>
      <c r="U216" s="13"/>
      <c r="V216" s="13"/>
      <c r="W216" s="13"/>
      <c r="X216" s="13"/>
      <c r="Y216" s="13"/>
      <c r="Z216" s="13"/>
      <c r="AA216" s="13"/>
      <c r="AB216" s="13"/>
      <c r="AC216" s="13"/>
      <c r="AD216" s="13"/>
      <c r="AE216" s="13"/>
      <c r="AT216" s="232" t="s">
        <v>151</v>
      </c>
      <c r="AU216" s="232" t="s">
        <v>79</v>
      </c>
      <c r="AV216" s="13" t="s">
        <v>79</v>
      </c>
      <c r="AW216" s="13" t="s">
        <v>31</v>
      </c>
      <c r="AX216" s="13" t="s">
        <v>69</v>
      </c>
      <c r="AY216" s="232" t="s">
        <v>140</v>
      </c>
    </row>
    <row r="217" s="2" customFormat="1" ht="44.25" customHeight="1">
      <c r="A217" s="37"/>
      <c r="B217" s="38"/>
      <c r="C217" s="203" t="s">
        <v>500</v>
      </c>
      <c r="D217" s="203" t="s">
        <v>142</v>
      </c>
      <c r="E217" s="204" t="s">
        <v>1356</v>
      </c>
      <c r="F217" s="205" t="s">
        <v>1357</v>
      </c>
      <c r="G217" s="206" t="s">
        <v>524</v>
      </c>
      <c r="H217" s="244"/>
      <c r="I217" s="208"/>
      <c r="J217" s="209">
        <f>ROUND(I217*H217,2)</f>
        <v>0</v>
      </c>
      <c r="K217" s="205" t="s">
        <v>146</v>
      </c>
      <c r="L217" s="43"/>
      <c r="M217" s="210" t="s">
        <v>19</v>
      </c>
      <c r="N217" s="211" t="s">
        <v>40</v>
      </c>
      <c r="O217" s="83"/>
      <c r="P217" s="212">
        <f>O217*H217</f>
        <v>0</v>
      </c>
      <c r="Q217" s="212">
        <v>0</v>
      </c>
      <c r="R217" s="212">
        <f>Q217*H217</f>
        <v>0</v>
      </c>
      <c r="S217" s="212">
        <v>0</v>
      </c>
      <c r="T217" s="213">
        <f>S217*H217</f>
        <v>0</v>
      </c>
      <c r="U217" s="37"/>
      <c r="V217" s="37"/>
      <c r="W217" s="37"/>
      <c r="X217" s="37"/>
      <c r="Y217" s="37"/>
      <c r="Z217" s="37"/>
      <c r="AA217" s="37"/>
      <c r="AB217" s="37"/>
      <c r="AC217" s="37"/>
      <c r="AD217" s="37"/>
      <c r="AE217" s="37"/>
      <c r="AR217" s="214" t="s">
        <v>236</v>
      </c>
      <c r="AT217" s="214" t="s">
        <v>142</v>
      </c>
      <c r="AU217" s="214" t="s">
        <v>79</v>
      </c>
      <c r="AY217" s="16" t="s">
        <v>140</v>
      </c>
      <c r="BE217" s="215">
        <f>IF(N217="základní",J217,0)</f>
        <v>0</v>
      </c>
      <c r="BF217" s="215">
        <f>IF(N217="snížená",J217,0)</f>
        <v>0</v>
      </c>
      <c r="BG217" s="215">
        <f>IF(N217="zákl. přenesená",J217,0)</f>
        <v>0</v>
      </c>
      <c r="BH217" s="215">
        <f>IF(N217="sníž. přenesená",J217,0)</f>
        <v>0</v>
      </c>
      <c r="BI217" s="215">
        <f>IF(N217="nulová",J217,0)</f>
        <v>0</v>
      </c>
      <c r="BJ217" s="16" t="s">
        <v>77</v>
      </c>
      <c r="BK217" s="215">
        <f>ROUND(I217*H217,2)</f>
        <v>0</v>
      </c>
      <c r="BL217" s="16" t="s">
        <v>236</v>
      </c>
      <c r="BM217" s="214" t="s">
        <v>1358</v>
      </c>
    </row>
    <row r="218" s="2" customFormat="1">
      <c r="A218" s="37"/>
      <c r="B218" s="38"/>
      <c r="C218" s="39"/>
      <c r="D218" s="216" t="s">
        <v>149</v>
      </c>
      <c r="E218" s="39"/>
      <c r="F218" s="217" t="s">
        <v>1359</v>
      </c>
      <c r="G218" s="39"/>
      <c r="H218" s="39"/>
      <c r="I218" s="218"/>
      <c r="J218" s="39"/>
      <c r="K218" s="39"/>
      <c r="L218" s="43"/>
      <c r="M218" s="247"/>
      <c r="N218" s="248"/>
      <c r="O218" s="249"/>
      <c r="P218" s="249"/>
      <c r="Q218" s="249"/>
      <c r="R218" s="249"/>
      <c r="S218" s="249"/>
      <c r="T218" s="250"/>
      <c r="U218" s="37"/>
      <c r="V218" s="37"/>
      <c r="W218" s="37"/>
      <c r="X218" s="37"/>
      <c r="Y218" s="37"/>
      <c r="Z218" s="37"/>
      <c r="AA218" s="37"/>
      <c r="AB218" s="37"/>
      <c r="AC218" s="37"/>
      <c r="AD218" s="37"/>
      <c r="AE218" s="37"/>
      <c r="AT218" s="16" t="s">
        <v>149</v>
      </c>
      <c r="AU218" s="16" t="s">
        <v>79</v>
      </c>
    </row>
    <row r="219" s="2" customFormat="1" ht="6.96" customHeight="1">
      <c r="A219" s="37"/>
      <c r="B219" s="58"/>
      <c r="C219" s="59"/>
      <c r="D219" s="59"/>
      <c r="E219" s="59"/>
      <c r="F219" s="59"/>
      <c r="G219" s="59"/>
      <c r="H219" s="59"/>
      <c r="I219" s="59"/>
      <c r="J219" s="59"/>
      <c r="K219" s="59"/>
      <c r="L219" s="43"/>
      <c r="M219" s="37"/>
      <c r="O219" s="37"/>
      <c r="P219" s="37"/>
      <c r="Q219" s="37"/>
      <c r="R219" s="37"/>
      <c r="S219" s="37"/>
      <c r="T219" s="37"/>
      <c r="U219" s="37"/>
      <c r="V219" s="37"/>
      <c r="W219" s="37"/>
      <c r="X219" s="37"/>
      <c r="Y219" s="37"/>
      <c r="Z219" s="37"/>
      <c r="AA219" s="37"/>
      <c r="AB219" s="37"/>
      <c r="AC219" s="37"/>
      <c r="AD219" s="37"/>
      <c r="AE219" s="37"/>
    </row>
  </sheetData>
  <sheetProtection sheet="1" autoFilter="0" formatColumns="0" formatRows="0" objects="1" scenarios="1" spinCount="100000" saltValue="DiCgGzveK4epIwMsN6a/vKc4k95IJ2DfNI5tUd+Vi+fDkZSBQGWJ0cKYqwVkVAaKoeQCECUeWy8ktjK6vrKICQ==" hashValue="eUeESrbWUbgsFCMxh3Et1+TgU3ldLQOiw3G8qIwy/CFhFn/Y6TDr0g8Ak0T3hcT9GGLoI2nvvJxx7si2U8xupw==" algorithmName="SHA-512" password="CC35"/>
  <autoFilter ref="C83:K218"/>
  <mergeCells count="9">
    <mergeCell ref="E7:H7"/>
    <mergeCell ref="E9:H9"/>
    <mergeCell ref="E18:H18"/>
    <mergeCell ref="E27:H27"/>
    <mergeCell ref="E48:H48"/>
    <mergeCell ref="E50:H50"/>
    <mergeCell ref="E74:H74"/>
    <mergeCell ref="E76:H76"/>
    <mergeCell ref="L2:V2"/>
  </mergeCells>
  <hyperlinks>
    <hyperlink ref="F91" r:id="rId1" display="https://podminky.urs.cz/item/CS_URS_2021_02/721171915"/>
    <hyperlink ref="F94" r:id="rId2" display="https://podminky.urs.cz/item/CS_URS_2021_02/721174025"/>
    <hyperlink ref="F97" r:id="rId3" display="https://podminky.urs.cz/item/CS_URS_2021_02/721174042"/>
    <hyperlink ref="F100" r:id="rId4" display="https://podminky.urs.cz/item/CS_URS_2021_02/721174043"/>
    <hyperlink ref="F103" r:id="rId5" display="https://podminky.urs.cz/item/CS_URS_2021_02/721194104"/>
    <hyperlink ref="F106" r:id="rId6" display="https://podminky.urs.cz/item/CS_URS_2021_02/721194109"/>
    <hyperlink ref="F110" r:id="rId7" display="https://podminky.urs.cz/item/CS_URS_2021_02/721274126"/>
    <hyperlink ref="F113" r:id="rId8" display="https://podminky.urs.cz/item/CS_URS_2021_02/721290111"/>
    <hyperlink ref="F117" r:id="rId9" display="https://podminky.urs.cz/item/CS_URS_2021_02/998721202"/>
    <hyperlink ref="F120" r:id="rId10" display="https://podminky.urs.cz/item/CS_URS_2021_02/722174002"/>
    <hyperlink ref="F122" r:id="rId11" display="https://podminky.urs.cz/item/CS_URS_2021_02/722174003"/>
    <hyperlink ref="F124" r:id="rId12" display="https://podminky.urs.cz/item/CS_URS_2021_02/722174004"/>
    <hyperlink ref="F127" r:id="rId13" display="https://podminky.urs.cz/item/CS_URS_2021_02/722181241"/>
    <hyperlink ref="F130" r:id="rId14" display="https://podminky.urs.cz/item/CS_URS_2021_02/722181242"/>
    <hyperlink ref="F133" r:id="rId15" display="https://podminky.urs.cz/item/CS_URS_2021_02/722220111"/>
    <hyperlink ref="F137" r:id="rId16" display="https://podminky.urs.cz/item/CS_URS_2021_02/722220121"/>
    <hyperlink ref="F141" r:id="rId17" display="https://podminky.urs.cz/item/CS_URS_2021_02/722232045"/>
    <hyperlink ref="F144" r:id="rId18" display="https://podminky.urs.cz/item/CS_URS_2021_02/722290226"/>
    <hyperlink ref="F146" r:id="rId19" display="https://podminky.urs.cz/item/CS_URS_2021_02/722290234"/>
    <hyperlink ref="F150" r:id="rId20" display="https://podminky.urs.cz/item/CS_URS_2021_02/998722202"/>
    <hyperlink ref="F153" r:id="rId21" display="https://podminky.urs.cz/item/CS_URS_2021_02/725119122"/>
    <hyperlink ref="F159" r:id="rId22" display="https://podminky.urs.cz/item/CS_URS_2021_02/725119124"/>
    <hyperlink ref="F163" r:id="rId23" display="https://podminky.urs.cz/item/CS_URS_2021_02/725219102"/>
    <hyperlink ref="F169" r:id="rId24" display="https://podminky.urs.cz/item/CS_URS_2021_02/725291511"/>
    <hyperlink ref="F172" r:id="rId25" display="https://podminky.urs.cz/item/CS_URS_2021_02/725291621"/>
    <hyperlink ref="F175" r:id="rId26" display="https://podminky.urs.cz/item/CS_URS_2021_02/725291631"/>
    <hyperlink ref="F178" r:id="rId27" display="https://podminky.urs.cz/item/CS_URS_2021_02/725291706"/>
    <hyperlink ref="F181" r:id="rId28" display="https://podminky.urs.cz/item/CS_URS_2021_02/725291712"/>
    <hyperlink ref="F184" r:id="rId29" display="https://podminky.urs.cz/item/CS_URS_2021_02/725291722"/>
    <hyperlink ref="F187" r:id="rId30" display="https://podminky.urs.cz/item/CS_URS_2021_02/725339111"/>
    <hyperlink ref="F191" r:id="rId31" display="https://podminky.urs.cz/item/CS_URS_2021_02/725539201"/>
    <hyperlink ref="F197" r:id="rId32" display="https://podminky.urs.cz/item/CS_URS_2021_02/725813111"/>
    <hyperlink ref="F201" r:id="rId33" display="https://podminky.urs.cz/item/CS_URS_2021_02/725821312"/>
    <hyperlink ref="F204" r:id="rId34" display="https://podminky.urs.cz/item/CS_URS_2021_02/725822611"/>
    <hyperlink ref="F207" r:id="rId35" display="https://podminky.urs.cz/item/CS_URS_2021_02/725829121"/>
    <hyperlink ref="F211" r:id="rId36" display="https://podminky.urs.cz/item/CS_URS_2021_02/998725202"/>
    <hyperlink ref="F214" r:id="rId37" display="https://podminky.urs.cz/item/CS_URS_2021_02/751398021"/>
    <hyperlink ref="F218" r:id="rId38" display="https://podminky.urs.cz/item/CS_URS_2021_02/998751201"/>
  </hyperlinks>
  <pageMargins left="0.39375" right="0.39375" top="0.39375" bottom="0.39375" header="0" footer="0"/>
  <pageSetup paperSize="9" orientation="portrait" blackAndWhite="1" fitToHeight="100"/>
  <headerFooter>
    <oddFooter>&amp;CStrana &amp;P z &amp;N</oddFooter>
  </headerFooter>
  <drawing r:id="rId39"/>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91</v>
      </c>
    </row>
    <row r="3" s="1" customFormat="1" ht="6.96" customHeight="1">
      <c r="B3" s="127"/>
      <c r="C3" s="128"/>
      <c r="D3" s="128"/>
      <c r="E3" s="128"/>
      <c r="F3" s="128"/>
      <c r="G3" s="128"/>
      <c r="H3" s="128"/>
      <c r="I3" s="128"/>
      <c r="J3" s="128"/>
      <c r="K3" s="128"/>
      <c r="L3" s="19"/>
      <c r="AT3" s="16" t="s">
        <v>79</v>
      </c>
    </row>
    <row r="4" s="1" customFormat="1" ht="24.96" customHeight="1">
      <c r="B4" s="19"/>
      <c r="D4" s="129" t="s">
        <v>101</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Stavební úpravy Zahradního domu Teplice</v>
      </c>
      <c r="F7" s="131"/>
      <c r="G7" s="131"/>
      <c r="H7" s="131"/>
      <c r="L7" s="19"/>
    </row>
    <row r="8" s="2" customFormat="1" ht="12" customHeight="1">
      <c r="A8" s="37"/>
      <c r="B8" s="43"/>
      <c r="C8" s="37"/>
      <c r="D8" s="131" t="s">
        <v>102</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1360</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22. 10. 2021</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ROUND(J83,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ROUND((SUM(BE83:BE121)),  2)</f>
        <v>0</v>
      </c>
      <c r="G33" s="37"/>
      <c r="H33" s="37"/>
      <c r="I33" s="147">
        <v>0.20999999999999999</v>
      </c>
      <c r="J33" s="146">
        <f>ROUND(((SUM(BE83:BE121))*I33),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ROUND((SUM(BF83:BF121)),  2)</f>
        <v>0</v>
      </c>
      <c r="G34" s="37"/>
      <c r="H34" s="37"/>
      <c r="I34" s="147">
        <v>0.14999999999999999</v>
      </c>
      <c r="J34" s="146">
        <f>ROUND(((SUM(BF83:BF121))*I34),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ROUND((SUM(BG83:BG121)),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ROUND((SUM(BH83:BH121)),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ROUND((SUM(BI83:BI121)),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104</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Stavební úpravy Zahradního domu Teplice</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102</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SO105 - Vzduchotechnika</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22. 10. 2021</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105</v>
      </c>
      <c r="D57" s="161"/>
      <c r="E57" s="161"/>
      <c r="F57" s="161"/>
      <c r="G57" s="161"/>
      <c r="H57" s="161"/>
      <c r="I57" s="161"/>
      <c r="J57" s="162" t="s">
        <v>106</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J83</f>
        <v>0</v>
      </c>
      <c r="K59" s="39"/>
      <c r="L59" s="133"/>
      <c r="S59" s="37"/>
      <c r="T59" s="37"/>
      <c r="U59" s="37"/>
      <c r="V59" s="37"/>
      <c r="W59" s="37"/>
      <c r="X59" s="37"/>
      <c r="Y59" s="37"/>
      <c r="Z59" s="37"/>
      <c r="AA59" s="37"/>
      <c r="AB59" s="37"/>
      <c r="AC59" s="37"/>
      <c r="AD59" s="37"/>
      <c r="AE59" s="37"/>
      <c r="AU59" s="16" t="s">
        <v>107</v>
      </c>
    </row>
    <row r="60" s="9" customFormat="1" ht="24.96" customHeight="1">
      <c r="A60" s="9"/>
      <c r="B60" s="164"/>
      <c r="C60" s="165"/>
      <c r="D60" s="166" t="s">
        <v>117</v>
      </c>
      <c r="E60" s="167"/>
      <c r="F60" s="167"/>
      <c r="G60" s="167"/>
      <c r="H60" s="167"/>
      <c r="I60" s="167"/>
      <c r="J60" s="168">
        <f>J84</f>
        <v>0</v>
      </c>
      <c r="K60" s="165"/>
      <c r="L60" s="169"/>
      <c r="S60" s="9"/>
      <c r="T60" s="9"/>
      <c r="U60" s="9"/>
      <c r="V60" s="9"/>
      <c r="W60" s="9"/>
      <c r="X60" s="9"/>
      <c r="Y60" s="9"/>
      <c r="Z60" s="9"/>
      <c r="AA60" s="9"/>
      <c r="AB60" s="9"/>
      <c r="AC60" s="9"/>
      <c r="AD60" s="9"/>
      <c r="AE60" s="9"/>
    </row>
    <row r="61" s="10" customFormat="1" ht="19.92" customHeight="1">
      <c r="A61" s="10"/>
      <c r="B61" s="170"/>
      <c r="C61" s="171"/>
      <c r="D61" s="172" t="s">
        <v>1137</v>
      </c>
      <c r="E61" s="173"/>
      <c r="F61" s="173"/>
      <c r="G61" s="173"/>
      <c r="H61" s="173"/>
      <c r="I61" s="173"/>
      <c r="J61" s="174">
        <f>J85</f>
        <v>0</v>
      </c>
      <c r="K61" s="171"/>
      <c r="L61" s="175"/>
      <c r="S61" s="10"/>
      <c r="T61" s="10"/>
      <c r="U61" s="10"/>
      <c r="V61" s="10"/>
      <c r="W61" s="10"/>
      <c r="X61" s="10"/>
      <c r="Y61" s="10"/>
      <c r="Z61" s="10"/>
      <c r="AA61" s="10"/>
      <c r="AB61" s="10"/>
      <c r="AC61" s="10"/>
      <c r="AD61" s="10"/>
      <c r="AE61" s="10"/>
    </row>
    <row r="62" s="10" customFormat="1" ht="19.92" customHeight="1">
      <c r="A62" s="10"/>
      <c r="B62" s="170"/>
      <c r="C62" s="171"/>
      <c r="D62" s="172" t="s">
        <v>120</v>
      </c>
      <c r="E62" s="173"/>
      <c r="F62" s="173"/>
      <c r="G62" s="173"/>
      <c r="H62" s="173"/>
      <c r="I62" s="173"/>
      <c r="J62" s="174">
        <f>J108</f>
        <v>0</v>
      </c>
      <c r="K62" s="171"/>
      <c r="L62" s="175"/>
      <c r="S62" s="10"/>
      <c r="T62" s="10"/>
      <c r="U62" s="10"/>
      <c r="V62" s="10"/>
      <c r="W62" s="10"/>
      <c r="X62" s="10"/>
      <c r="Y62" s="10"/>
      <c r="Z62" s="10"/>
      <c r="AA62" s="10"/>
      <c r="AB62" s="10"/>
      <c r="AC62" s="10"/>
      <c r="AD62" s="10"/>
      <c r="AE62" s="10"/>
    </row>
    <row r="63" s="9" customFormat="1" ht="24.96" customHeight="1">
      <c r="A63" s="9"/>
      <c r="B63" s="164"/>
      <c r="C63" s="165"/>
      <c r="D63" s="166" t="s">
        <v>629</v>
      </c>
      <c r="E63" s="167"/>
      <c r="F63" s="167"/>
      <c r="G63" s="167"/>
      <c r="H63" s="167"/>
      <c r="I63" s="167"/>
      <c r="J63" s="168">
        <f>J118</f>
        <v>0</v>
      </c>
      <c r="K63" s="165"/>
      <c r="L63" s="169"/>
      <c r="S63" s="9"/>
      <c r="T63" s="9"/>
      <c r="U63" s="9"/>
      <c r="V63" s="9"/>
      <c r="W63" s="9"/>
      <c r="X63" s="9"/>
      <c r="Y63" s="9"/>
      <c r="Z63" s="9"/>
      <c r="AA63" s="9"/>
      <c r="AB63" s="9"/>
      <c r="AC63" s="9"/>
      <c r="AD63" s="9"/>
      <c r="AE63" s="9"/>
    </row>
    <row r="64" s="2" customFormat="1" ht="21.84" customHeight="1">
      <c r="A64" s="37"/>
      <c r="B64" s="38"/>
      <c r="C64" s="39"/>
      <c r="D64" s="39"/>
      <c r="E64" s="39"/>
      <c r="F64" s="39"/>
      <c r="G64" s="39"/>
      <c r="H64" s="39"/>
      <c r="I64" s="39"/>
      <c r="J64" s="39"/>
      <c r="K64" s="39"/>
      <c r="L64" s="133"/>
      <c r="S64" s="37"/>
      <c r="T64" s="37"/>
      <c r="U64" s="37"/>
      <c r="V64" s="37"/>
      <c r="W64" s="37"/>
      <c r="X64" s="37"/>
      <c r="Y64" s="37"/>
      <c r="Z64" s="37"/>
      <c r="AA64" s="37"/>
      <c r="AB64" s="37"/>
      <c r="AC64" s="37"/>
      <c r="AD64" s="37"/>
      <c r="AE64" s="37"/>
    </row>
    <row r="65" s="2" customFormat="1" ht="6.96" customHeight="1">
      <c r="A65" s="37"/>
      <c r="B65" s="58"/>
      <c r="C65" s="59"/>
      <c r="D65" s="59"/>
      <c r="E65" s="59"/>
      <c r="F65" s="59"/>
      <c r="G65" s="59"/>
      <c r="H65" s="59"/>
      <c r="I65" s="59"/>
      <c r="J65" s="59"/>
      <c r="K65" s="59"/>
      <c r="L65" s="133"/>
      <c r="S65" s="37"/>
      <c r="T65" s="37"/>
      <c r="U65" s="37"/>
      <c r="V65" s="37"/>
      <c r="W65" s="37"/>
      <c r="X65" s="37"/>
      <c r="Y65" s="37"/>
      <c r="Z65" s="37"/>
      <c r="AA65" s="37"/>
      <c r="AB65" s="37"/>
      <c r="AC65" s="37"/>
      <c r="AD65" s="37"/>
      <c r="AE65" s="37"/>
    </row>
    <row r="69" s="2" customFormat="1" ht="6.96" customHeight="1">
      <c r="A69" s="37"/>
      <c r="B69" s="60"/>
      <c r="C69" s="61"/>
      <c r="D69" s="61"/>
      <c r="E69" s="61"/>
      <c r="F69" s="61"/>
      <c r="G69" s="61"/>
      <c r="H69" s="61"/>
      <c r="I69" s="61"/>
      <c r="J69" s="61"/>
      <c r="K69" s="61"/>
      <c r="L69" s="133"/>
      <c r="S69" s="37"/>
      <c r="T69" s="37"/>
      <c r="U69" s="37"/>
      <c r="V69" s="37"/>
      <c r="W69" s="37"/>
      <c r="X69" s="37"/>
      <c r="Y69" s="37"/>
      <c r="Z69" s="37"/>
      <c r="AA69" s="37"/>
      <c r="AB69" s="37"/>
      <c r="AC69" s="37"/>
      <c r="AD69" s="37"/>
      <c r="AE69" s="37"/>
    </row>
    <row r="70" s="2" customFormat="1" ht="24.96" customHeight="1">
      <c r="A70" s="37"/>
      <c r="B70" s="38"/>
      <c r="C70" s="22" t="s">
        <v>125</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6.96" customHeight="1">
      <c r="A71" s="37"/>
      <c r="B71" s="38"/>
      <c r="C71" s="39"/>
      <c r="D71" s="39"/>
      <c r="E71" s="39"/>
      <c r="F71" s="39"/>
      <c r="G71" s="39"/>
      <c r="H71" s="39"/>
      <c r="I71" s="39"/>
      <c r="J71" s="39"/>
      <c r="K71" s="39"/>
      <c r="L71" s="133"/>
      <c r="S71" s="37"/>
      <c r="T71" s="37"/>
      <c r="U71" s="37"/>
      <c r="V71" s="37"/>
      <c r="W71" s="37"/>
      <c r="X71" s="37"/>
      <c r="Y71" s="37"/>
      <c r="Z71" s="37"/>
      <c r="AA71" s="37"/>
      <c r="AB71" s="37"/>
      <c r="AC71" s="37"/>
      <c r="AD71" s="37"/>
      <c r="AE71" s="37"/>
    </row>
    <row r="72" s="2" customFormat="1" ht="12" customHeight="1">
      <c r="A72" s="37"/>
      <c r="B72" s="38"/>
      <c r="C72" s="31" t="s">
        <v>16</v>
      </c>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6.5" customHeight="1">
      <c r="A73" s="37"/>
      <c r="B73" s="38"/>
      <c r="C73" s="39"/>
      <c r="D73" s="39"/>
      <c r="E73" s="159" t="str">
        <f>E7</f>
        <v>Stavební úpravy Zahradního domu Teplice</v>
      </c>
      <c r="F73" s="31"/>
      <c r="G73" s="31"/>
      <c r="H73" s="31"/>
      <c r="I73" s="39"/>
      <c r="J73" s="39"/>
      <c r="K73" s="39"/>
      <c r="L73" s="133"/>
      <c r="S73" s="37"/>
      <c r="T73" s="37"/>
      <c r="U73" s="37"/>
      <c r="V73" s="37"/>
      <c r="W73" s="37"/>
      <c r="X73" s="37"/>
      <c r="Y73" s="37"/>
      <c r="Z73" s="37"/>
      <c r="AA73" s="37"/>
      <c r="AB73" s="37"/>
      <c r="AC73" s="37"/>
      <c r="AD73" s="37"/>
      <c r="AE73" s="37"/>
    </row>
    <row r="74" s="2" customFormat="1" ht="12" customHeight="1">
      <c r="A74" s="37"/>
      <c r="B74" s="38"/>
      <c r="C74" s="31" t="s">
        <v>102</v>
      </c>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6.5" customHeight="1">
      <c r="A75" s="37"/>
      <c r="B75" s="38"/>
      <c r="C75" s="39"/>
      <c r="D75" s="39"/>
      <c r="E75" s="68" t="str">
        <f>E9</f>
        <v>SO105 - Vzduchotechnika</v>
      </c>
      <c r="F75" s="39"/>
      <c r="G75" s="39"/>
      <c r="H75" s="39"/>
      <c r="I75" s="39"/>
      <c r="J75" s="39"/>
      <c r="K75" s="39"/>
      <c r="L75" s="13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2" customHeight="1">
      <c r="A77" s="37"/>
      <c r="B77" s="38"/>
      <c r="C77" s="31" t="s">
        <v>21</v>
      </c>
      <c r="D77" s="39"/>
      <c r="E77" s="39"/>
      <c r="F77" s="26" t="str">
        <f>F12</f>
        <v xml:space="preserve"> </v>
      </c>
      <c r="G77" s="39"/>
      <c r="H77" s="39"/>
      <c r="I77" s="31" t="s">
        <v>23</v>
      </c>
      <c r="J77" s="71" t="str">
        <f>IF(J12="","",J12)</f>
        <v>22. 10. 2021</v>
      </c>
      <c r="K77" s="39"/>
      <c r="L77" s="133"/>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39"/>
      <c r="J78" s="39"/>
      <c r="K78" s="39"/>
      <c r="L78" s="133"/>
      <c r="S78" s="37"/>
      <c r="T78" s="37"/>
      <c r="U78" s="37"/>
      <c r="V78" s="37"/>
      <c r="W78" s="37"/>
      <c r="X78" s="37"/>
      <c r="Y78" s="37"/>
      <c r="Z78" s="37"/>
      <c r="AA78" s="37"/>
      <c r="AB78" s="37"/>
      <c r="AC78" s="37"/>
      <c r="AD78" s="37"/>
      <c r="AE78" s="37"/>
    </row>
    <row r="79" s="2" customFormat="1" ht="15.15" customHeight="1">
      <c r="A79" s="37"/>
      <c r="B79" s="38"/>
      <c r="C79" s="31" t="s">
        <v>25</v>
      </c>
      <c r="D79" s="39"/>
      <c r="E79" s="39"/>
      <c r="F79" s="26" t="str">
        <f>E15</f>
        <v xml:space="preserve"> </v>
      </c>
      <c r="G79" s="39"/>
      <c r="H79" s="39"/>
      <c r="I79" s="31" t="s">
        <v>30</v>
      </c>
      <c r="J79" s="35" t="str">
        <f>E21</f>
        <v xml:space="preserve"> </v>
      </c>
      <c r="K79" s="39"/>
      <c r="L79" s="133"/>
      <c r="S79" s="37"/>
      <c r="T79" s="37"/>
      <c r="U79" s="37"/>
      <c r="V79" s="37"/>
      <c r="W79" s="37"/>
      <c r="X79" s="37"/>
      <c r="Y79" s="37"/>
      <c r="Z79" s="37"/>
      <c r="AA79" s="37"/>
      <c r="AB79" s="37"/>
      <c r="AC79" s="37"/>
      <c r="AD79" s="37"/>
      <c r="AE79" s="37"/>
    </row>
    <row r="80" s="2" customFormat="1" ht="15.15" customHeight="1">
      <c r="A80" s="37"/>
      <c r="B80" s="38"/>
      <c r="C80" s="31" t="s">
        <v>28</v>
      </c>
      <c r="D80" s="39"/>
      <c r="E80" s="39"/>
      <c r="F80" s="26" t="str">
        <f>IF(E18="","",E18)</f>
        <v>Vyplň údaj</v>
      </c>
      <c r="G80" s="39"/>
      <c r="H80" s="39"/>
      <c r="I80" s="31" t="s">
        <v>32</v>
      </c>
      <c r="J80" s="35" t="str">
        <f>E24</f>
        <v xml:space="preserve"> </v>
      </c>
      <c r="K80" s="39"/>
      <c r="L80" s="133"/>
      <c r="S80" s="37"/>
      <c r="T80" s="37"/>
      <c r="U80" s="37"/>
      <c r="V80" s="37"/>
      <c r="W80" s="37"/>
      <c r="X80" s="37"/>
      <c r="Y80" s="37"/>
      <c r="Z80" s="37"/>
      <c r="AA80" s="37"/>
      <c r="AB80" s="37"/>
      <c r="AC80" s="37"/>
      <c r="AD80" s="37"/>
      <c r="AE80" s="37"/>
    </row>
    <row r="81" s="2" customFormat="1" ht="10.32" customHeight="1">
      <c r="A81" s="37"/>
      <c r="B81" s="38"/>
      <c r="C81" s="39"/>
      <c r="D81" s="39"/>
      <c r="E81" s="39"/>
      <c r="F81" s="39"/>
      <c r="G81" s="39"/>
      <c r="H81" s="39"/>
      <c r="I81" s="39"/>
      <c r="J81" s="39"/>
      <c r="K81" s="39"/>
      <c r="L81" s="133"/>
      <c r="S81" s="37"/>
      <c r="T81" s="37"/>
      <c r="U81" s="37"/>
      <c r="V81" s="37"/>
      <c r="W81" s="37"/>
      <c r="X81" s="37"/>
      <c r="Y81" s="37"/>
      <c r="Z81" s="37"/>
      <c r="AA81" s="37"/>
      <c r="AB81" s="37"/>
      <c r="AC81" s="37"/>
      <c r="AD81" s="37"/>
      <c r="AE81" s="37"/>
    </row>
    <row r="82" s="11" customFormat="1" ht="29.28" customHeight="1">
      <c r="A82" s="176"/>
      <c r="B82" s="177"/>
      <c r="C82" s="178" t="s">
        <v>126</v>
      </c>
      <c r="D82" s="179" t="s">
        <v>54</v>
      </c>
      <c r="E82" s="179" t="s">
        <v>50</v>
      </c>
      <c r="F82" s="179" t="s">
        <v>51</v>
      </c>
      <c r="G82" s="179" t="s">
        <v>127</v>
      </c>
      <c r="H82" s="179" t="s">
        <v>128</v>
      </c>
      <c r="I82" s="179" t="s">
        <v>129</v>
      </c>
      <c r="J82" s="179" t="s">
        <v>106</v>
      </c>
      <c r="K82" s="180" t="s">
        <v>130</v>
      </c>
      <c r="L82" s="181"/>
      <c r="M82" s="91" t="s">
        <v>19</v>
      </c>
      <c r="N82" s="92" t="s">
        <v>39</v>
      </c>
      <c r="O82" s="92" t="s">
        <v>131</v>
      </c>
      <c r="P82" s="92" t="s">
        <v>132</v>
      </c>
      <c r="Q82" s="92" t="s">
        <v>133</v>
      </c>
      <c r="R82" s="92" t="s">
        <v>134</v>
      </c>
      <c r="S82" s="92" t="s">
        <v>135</v>
      </c>
      <c r="T82" s="93" t="s">
        <v>136</v>
      </c>
      <c r="U82" s="176"/>
      <c r="V82" s="176"/>
      <c r="W82" s="176"/>
      <c r="X82" s="176"/>
      <c r="Y82" s="176"/>
      <c r="Z82" s="176"/>
      <c r="AA82" s="176"/>
      <c r="AB82" s="176"/>
      <c r="AC82" s="176"/>
      <c r="AD82" s="176"/>
      <c r="AE82" s="176"/>
    </row>
    <row r="83" s="2" customFormat="1" ht="22.8" customHeight="1">
      <c r="A83" s="37"/>
      <c r="B83" s="38"/>
      <c r="C83" s="98" t="s">
        <v>137</v>
      </c>
      <c r="D83" s="39"/>
      <c r="E83" s="39"/>
      <c r="F83" s="39"/>
      <c r="G83" s="39"/>
      <c r="H83" s="39"/>
      <c r="I83" s="39"/>
      <c r="J83" s="182">
        <f>BK83</f>
        <v>0</v>
      </c>
      <c r="K83" s="39"/>
      <c r="L83" s="43"/>
      <c r="M83" s="94"/>
      <c r="N83" s="183"/>
      <c r="O83" s="95"/>
      <c r="P83" s="184">
        <f>P84+P118</f>
        <v>0</v>
      </c>
      <c r="Q83" s="95"/>
      <c r="R83" s="184">
        <f>R84+R118</f>
        <v>0.030842649999999999</v>
      </c>
      <c r="S83" s="95"/>
      <c r="T83" s="185">
        <f>T84+T118</f>
        <v>0</v>
      </c>
      <c r="U83" s="37"/>
      <c r="V83" s="37"/>
      <c r="W83" s="37"/>
      <c r="X83" s="37"/>
      <c r="Y83" s="37"/>
      <c r="Z83" s="37"/>
      <c r="AA83" s="37"/>
      <c r="AB83" s="37"/>
      <c r="AC83" s="37"/>
      <c r="AD83" s="37"/>
      <c r="AE83" s="37"/>
      <c r="AT83" s="16" t="s">
        <v>68</v>
      </c>
      <c r="AU83" s="16" t="s">
        <v>107</v>
      </c>
      <c r="BK83" s="186">
        <f>BK84+BK118</f>
        <v>0</v>
      </c>
    </row>
    <row r="84" s="12" customFormat="1" ht="25.92" customHeight="1">
      <c r="A84" s="12"/>
      <c r="B84" s="187"/>
      <c r="C84" s="188"/>
      <c r="D84" s="189" t="s">
        <v>68</v>
      </c>
      <c r="E84" s="190" t="s">
        <v>479</v>
      </c>
      <c r="F84" s="190" t="s">
        <v>480</v>
      </c>
      <c r="G84" s="188"/>
      <c r="H84" s="188"/>
      <c r="I84" s="191"/>
      <c r="J84" s="192">
        <f>BK84</f>
        <v>0</v>
      </c>
      <c r="K84" s="188"/>
      <c r="L84" s="193"/>
      <c r="M84" s="194"/>
      <c r="N84" s="195"/>
      <c r="O84" s="195"/>
      <c r="P84" s="196">
        <f>P85+P108</f>
        <v>0</v>
      </c>
      <c r="Q84" s="195"/>
      <c r="R84" s="196">
        <f>R85+R108</f>
        <v>0.030842649999999999</v>
      </c>
      <c r="S84" s="195"/>
      <c r="T84" s="197">
        <f>T85+T108</f>
        <v>0</v>
      </c>
      <c r="U84" s="12"/>
      <c r="V84" s="12"/>
      <c r="W84" s="12"/>
      <c r="X84" s="12"/>
      <c r="Y84" s="12"/>
      <c r="Z84" s="12"/>
      <c r="AA84" s="12"/>
      <c r="AB84" s="12"/>
      <c r="AC84" s="12"/>
      <c r="AD84" s="12"/>
      <c r="AE84" s="12"/>
      <c r="AR84" s="198" t="s">
        <v>79</v>
      </c>
      <c r="AT84" s="199" t="s">
        <v>68</v>
      </c>
      <c r="AU84" s="199" t="s">
        <v>69</v>
      </c>
      <c r="AY84" s="198" t="s">
        <v>140</v>
      </c>
      <c r="BK84" s="200">
        <f>BK85+BK108</f>
        <v>0</v>
      </c>
    </row>
    <row r="85" s="12" customFormat="1" ht="22.8" customHeight="1">
      <c r="A85" s="12"/>
      <c r="B85" s="187"/>
      <c r="C85" s="188"/>
      <c r="D85" s="189" t="s">
        <v>68</v>
      </c>
      <c r="E85" s="201" t="s">
        <v>1347</v>
      </c>
      <c r="F85" s="201" t="s">
        <v>90</v>
      </c>
      <c r="G85" s="188"/>
      <c r="H85" s="188"/>
      <c r="I85" s="191"/>
      <c r="J85" s="202">
        <f>BK85</f>
        <v>0</v>
      </c>
      <c r="K85" s="188"/>
      <c r="L85" s="193"/>
      <c r="M85" s="194"/>
      <c r="N85" s="195"/>
      <c r="O85" s="195"/>
      <c r="P85" s="196">
        <f>SUM(P86:P107)</f>
        <v>0</v>
      </c>
      <c r="Q85" s="195"/>
      <c r="R85" s="196">
        <f>SUM(R86:R107)</f>
        <v>0.030032799999999998</v>
      </c>
      <c r="S85" s="195"/>
      <c r="T85" s="197">
        <f>SUM(T86:T107)</f>
        <v>0</v>
      </c>
      <c r="U85" s="12"/>
      <c r="V85" s="12"/>
      <c r="W85" s="12"/>
      <c r="X85" s="12"/>
      <c r="Y85" s="12"/>
      <c r="Z85" s="12"/>
      <c r="AA85" s="12"/>
      <c r="AB85" s="12"/>
      <c r="AC85" s="12"/>
      <c r="AD85" s="12"/>
      <c r="AE85" s="12"/>
      <c r="AR85" s="198" t="s">
        <v>79</v>
      </c>
      <c r="AT85" s="199" t="s">
        <v>68</v>
      </c>
      <c r="AU85" s="199" t="s">
        <v>77</v>
      </c>
      <c r="AY85" s="198" t="s">
        <v>140</v>
      </c>
      <c r="BK85" s="200">
        <f>SUM(BK86:BK107)</f>
        <v>0</v>
      </c>
    </row>
    <row r="86" s="2" customFormat="1" ht="37.8" customHeight="1">
      <c r="A86" s="37"/>
      <c r="B86" s="38"/>
      <c r="C86" s="203" t="s">
        <v>77</v>
      </c>
      <c r="D86" s="203" t="s">
        <v>142</v>
      </c>
      <c r="E86" s="204" t="s">
        <v>1361</v>
      </c>
      <c r="F86" s="205" t="s">
        <v>1362</v>
      </c>
      <c r="G86" s="206" t="s">
        <v>423</v>
      </c>
      <c r="H86" s="207">
        <v>1</v>
      </c>
      <c r="I86" s="208"/>
      <c r="J86" s="209">
        <f>ROUND(I86*H86,2)</f>
        <v>0</v>
      </c>
      <c r="K86" s="205" t="s">
        <v>146</v>
      </c>
      <c r="L86" s="43"/>
      <c r="M86" s="210" t="s">
        <v>19</v>
      </c>
      <c r="N86" s="211" t="s">
        <v>40</v>
      </c>
      <c r="O86" s="83"/>
      <c r="P86" s="212">
        <f>O86*H86</f>
        <v>0</v>
      </c>
      <c r="Q86" s="212">
        <v>0</v>
      </c>
      <c r="R86" s="212">
        <f>Q86*H86</f>
        <v>0</v>
      </c>
      <c r="S86" s="212">
        <v>0</v>
      </c>
      <c r="T86" s="213">
        <f>S86*H86</f>
        <v>0</v>
      </c>
      <c r="U86" s="37"/>
      <c r="V86" s="37"/>
      <c r="W86" s="37"/>
      <c r="X86" s="37"/>
      <c r="Y86" s="37"/>
      <c r="Z86" s="37"/>
      <c r="AA86" s="37"/>
      <c r="AB86" s="37"/>
      <c r="AC86" s="37"/>
      <c r="AD86" s="37"/>
      <c r="AE86" s="37"/>
      <c r="AR86" s="214" t="s">
        <v>236</v>
      </c>
      <c r="AT86" s="214" t="s">
        <v>142</v>
      </c>
      <c r="AU86" s="214" t="s">
        <v>79</v>
      </c>
      <c r="AY86" s="16" t="s">
        <v>140</v>
      </c>
      <c r="BE86" s="215">
        <f>IF(N86="základní",J86,0)</f>
        <v>0</v>
      </c>
      <c r="BF86" s="215">
        <f>IF(N86="snížená",J86,0)</f>
        <v>0</v>
      </c>
      <c r="BG86" s="215">
        <f>IF(N86="zákl. přenesená",J86,0)</f>
        <v>0</v>
      </c>
      <c r="BH86" s="215">
        <f>IF(N86="sníž. přenesená",J86,0)</f>
        <v>0</v>
      </c>
      <c r="BI86" s="215">
        <f>IF(N86="nulová",J86,0)</f>
        <v>0</v>
      </c>
      <c r="BJ86" s="16" t="s">
        <v>77</v>
      </c>
      <c r="BK86" s="215">
        <f>ROUND(I86*H86,2)</f>
        <v>0</v>
      </c>
      <c r="BL86" s="16" t="s">
        <v>236</v>
      </c>
      <c r="BM86" s="214" t="s">
        <v>1363</v>
      </c>
    </row>
    <row r="87" s="2" customFormat="1">
      <c r="A87" s="37"/>
      <c r="B87" s="38"/>
      <c r="C87" s="39"/>
      <c r="D87" s="216" t="s">
        <v>149</v>
      </c>
      <c r="E87" s="39"/>
      <c r="F87" s="217" t="s">
        <v>1364</v>
      </c>
      <c r="G87" s="39"/>
      <c r="H87" s="39"/>
      <c r="I87" s="218"/>
      <c r="J87" s="39"/>
      <c r="K87" s="39"/>
      <c r="L87" s="43"/>
      <c r="M87" s="219"/>
      <c r="N87" s="220"/>
      <c r="O87" s="83"/>
      <c r="P87" s="83"/>
      <c r="Q87" s="83"/>
      <c r="R87" s="83"/>
      <c r="S87" s="83"/>
      <c r="T87" s="84"/>
      <c r="U87" s="37"/>
      <c r="V87" s="37"/>
      <c r="W87" s="37"/>
      <c r="X87" s="37"/>
      <c r="Y87" s="37"/>
      <c r="Z87" s="37"/>
      <c r="AA87" s="37"/>
      <c r="AB87" s="37"/>
      <c r="AC87" s="37"/>
      <c r="AD87" s="37"/>
      <c r="AE87" s="37"/>
      <c r="AT87" s="16" t="s">
        <v>149</v>
      </c>
      <c r="AU87" s="16" t="s">
        <v>79</v>
      </c>
    </row>
    <row r="88" s="2" customFormat="1" ht="24.15" customHeight="1">
      <c r="A88" s="37"/>
      <c r="B88" s="38"/>
      <c r="C88" s="233" t="s">
        <v>79</v>
      </c>
      <c r="D88" s="233" t="s">
        <v>237</v>
      </c>
      <c r="E88" s="234" t="s">
        <v>1365</v>
      </c>
      <c r="F88" s="235" t="s">
        <v>1366</v>
      </c>
      <c r="G88" s="236" t="s">
        <v>423</v>
      </c>
      <c r="H88" s="237">
        <v>1</v>
      </c>
      <c r="I88" s="238"/>
      <c r="J88" s="239">
        <f>ROUND(I88*H88,2)</f>
        <v>0</v>
      </c>
      <c r="K88" s="235" t="s">
        <v>146</v>
      </c>
      <c r="L88" s="240"/>
      <c r="M88" s="241" t="s">
        <v>19</v>
      </c>
      <c r="N88" s="242" t="s">
        <v>40</v>
      </c>
      <c r="O88" s="83"/>
      <c r="P88" s="212">
        <f>O88*H88</f>
        <v>0</v>
      </c>
      <c r="Q88" s="212">
        <v>0.0027000000000000001</v>
      </c>
      <c r="R88" s="212">
        <f>Q88*H88</f>
        <v>0.0027000000000000001</v>
      </c>
      <c r="S88" s="212">
        <v>0</v>
      </c>
      <c r="T88" s="213">
        <f>S88*H88</f>
        <v>0</v>
      </c>
      <c r="U88" s="37"/>
      <c r="V88" s="37"/>
      <c r="W88" s="37"/>
      <c r="X88" s="37"/>
      <c r="Y88" s="37"/>
      <c r="Z88" s="37"/>
      <c r="AA88" s="37"/>
      <c r="AB88" s="37"/>
      <c r="AC88" s="37"/>
      <c r="AD88" s="37"/>
      <c r="AE88" s="37"/>
      <c r="AR88" s="214" t="s">
        <v>367</v>
      </c>
      <c r="AT88" s="214" t="s">
        <v>237</v>
      </c>
      <c r="AU88" s="214" t="s">
        <v>79</v>
      </c>
      <c r="AY88" s="16" t="s">
        <v>140</v>
      </c>
      <c r="BE88" s="215">
        <f>IF(N88="základní",J88,0)</f>
        <v>0</v>
      </c>
      <c r="BF88" s="215">
        <f>IF(N88="snížená",J88,0)</f>
        <v>0</v>
      </c>
      <c r="BG88" s="215">
        <f>IF(N88="zákl. přenesená",J88,0)</f>
        <v>0</v>
      </c>
      <c r="BH88" s="215">
        <f>IF(N88="sníž. přenesená",J88,0)</f>
        <v>0</v>
      </c>
      <c r="BI88" s="215">
        <f>IF(N88="nulová",J88,0)</f>
        <v>0</v>
      </c>
      <c r="BJ88" s="16" t="s">
        <v>77</v>
      </c>
      <c r="BK88" s="215">
        <f>ROUND(I88*H88,2)</f>
        <v>0</v>
      </c>
      <c r="BL88" s="16" t="s">
        <v>236</v>
      </c>
      <c r="BM88" s="214" t="s">
        <v>1367</v>
      </c>
    </row>
    <row r="89" s="13" customFormat="1">
      <c r="A89" s="13"/>
      <c r="B89" s="221"/>
      <c r="C89" s="222"/>
      <c r="D89" s="223" t="s">
        <v>151</v>
      </c>
      <c r="E89" s="224" t="s">
        <v>19</v>
      </c>
      <c r="F89" s="225" t="s">
        <v>1368</v>
      </c>
      <c r="G89" s="222"/>
      <c r="H89" s="226">
        <v>1</v>
      </c>
      <c r="I89" s="227"/>
      <c r="J89" s="222"/>
      <c r="K89" s="222"/>
      <c r="L89" s="228"/>
      <c r="M89" s="229"/>
      <c r="N89" s="230"/>
      <c r="O89" s="230"/>
      <c r="P89" s="230"/>
      <c r="Q89" s="230"/>
      <c r="R89" s="230"/>
      <c r="S89" s="230"/>
      <c r="T89" s="231"/>
      <c r="U89" s="13"/>
      <c r="V89" s="13"/>
      <c r="W89" s="13"/>
      <c r="X89" s="13"/>
      <c r="Y89" s="13"/>
      <c r="Z89" s="13"/>
      <c r="AA89" s="13"/>
      <c r="AB89" s="13"/>
      <c r="AC89" s="13"/>
      <c r="AD89" s="13"/>
      <c r="AE89" s="13"/>
      <c r="AT89" s="232" t="s">
        <v>151</v>
      </c>
      <c r="AU89" s="232" t="s">
        <v>79</v>
      </c>
      <c r="AV89" s="13" t="s">
        <v>79</v>
      </c>
      <c r="AW89" s="13" t="s">
        <v>31</v>
      </c>
      <c r="AX89" s="13" t="s">
        <v>69</v>
      </c>
      <c r="AY89" s="232" t="s">
        <v>140</v>
      </c>
    </row>
    <row r="90" s="2" customFormat="1" ht="33" customHeight="1">
      <c r="A90" s="37"/>
      <c r="B90" s="38"/>
      <c r="C90" s="203" t="s">
        <v>159</v>
      </c>
      <c r="D90" s="203" t="s">
        <v>142</v>
      </c>
      <c r="E90" s="204" t="s">
        <v>1369</v>
      </c>
      <c r="F90" s="205" t="s">
        <v>1370</v>
      </c>
      <c r="G90" s="206" t="s">
        <v>423</v>
      </c>
      <c r="H90" s="207">
        <v>6</v>
      </c>
      <c r="I90" s="208"/>
      <c r="J90" s="209">
        <f>ROUND(I90*H90,2)</f>
        <v>0</v>
      </c>
      <c r="K90" s="205" t="s">
        <v>146</v>
      </c>
      <c r="L90" s="43"/>
      <c r="M90" s="210" t="s">
        <v>19</v>
      </c>
      <c r="N90" s="211" t="s">
        <v>40</v>
      </c>
      <c r="O90" s="83"/>
      <c r="P90" s="212">
        <f>O90*H90</f>
        <v>0</v>
      </c>
      <c r="Q90" s="212">
        <v>0</v>
      </c>
      <c r="R90" s="212">
        <f>Q90*H90</f>
        <v>0</v>
      </c>
      <c r="S90" s="212">
        <v>0</v>
      </c>
      <c r="T90" s="213">
        <f>S90*H90</f>
        <v>0</v>
      </c>
      <c r="U90" s="37"/>
      <c r="V90" s="37"/>
      <c r="W90" s="37"/>
      <c r="X90" s="37"/>
      <c r="Y90" s="37"/>
      <c r="Z90" s="37"/>
      <c r="AA90" s="37"/>
      <c r="AB90" s="37"/>
      <c r="AC90" s="37"/>
      <c r="AD90" s="37"/>
      <c r="AE90" s="37"/>
      <c r="AR90" s="214" t="s">
        <v>236</v>
      </c>
      <c r="AT90" s="214" t="s">
        <v>142</v>
      </c>
      <c r="AU90" s="214" t="s">
        <v>79</v>
      </c>
      <c r="AY90" s="16" t="s">
        <v>140</v>
      </c>
      <c r="BE90" s="215">
        <f>IF(N90="základní",J90,0)</f>
        <v>0</v>
      </c>
      <c r="BF90" s="215">
        <f>IF(N90="snížená",J90,0)</f>
        <v>0</v>
      </c>
      <c r="BG90" s="215">
        <f>IF(N90="zákl. přenesená",J90,0)</f>
        <v>0</v>
      </c>
      <c r="BH90" s="215">
        <f>IF(N90="sníž. přenesená",J90,0)</f>
        <v>0</v>
      </c>
      <c r="BI90" s="215">
        <f>IF(N90="nulová",J90,0)</f>
        <v>0</v>
      </c>
      <c r="BJ90" s="16" t="s">
        <v>77</v>
      </c>
      <c r="BK90" s="215">
        <f>ROUND(I90*H90,2)</f>
        <v>0</v>
      </c>
      <c r="BL90" s="16" t="s">
        <v>236</v>
      </c>
      <c r="BM90" s="214" t="s">
        <v>1371</v>
      </c>
    </row>
    <row r="91" s="2" customFormat="1">
      <c r="A91" s="37"/>
      <c r="B91" s="38"/>
      <c r="C91" s="39"/>
      <c r="D91" s="216" t="s">
        <v>149</v>
      </c>
      <c r="E91" s="39"/>
      <c r="F91" s="217" t="s">
        <v>1372</v>
      </c>
      <c r="G91" s="39"/>
      <c r="H91" s="39"/>
      <c r="I91" s="218"/>
      <c r="J91" s="39"/>
      <c r="K91" s="39"/>
      <c r="L91" s="43"/>
      <c r="M91" s="219"/>
      <c r="N91" s="220"/>
      <c r="O91" s="83"/>
      <c r="P91" s="83"/>
      <c r="Q91" s="83"/>
      <c r="R91" s="83"/>
      <c r="S91" s="83"/>
      <c r="T91" s="84"/>
      <c r="U91" s="37"/>
      <c r="V91" s="37"/>
      <c r="W91" s="37"/>
      <c r="X91" s="37"/>
      <c r="Y91" s="37"/>
      <c r="Z91" s="37"/>
      <c r="AA91" s="37"/>
      <c r="AB91" s="37"/>
      <c r="AC91" s="37"/>
      <c r="AD91" s="37"/>
      <c r="AE91" s="37"/>
      <c r="AT91" s="16" t="s">
        <v>149</v>
      </c>
      <c r="AU91" s="16" t="s">
        <v>79</v>
      </c>
    </row>
    <row r="92" s="2" customFormat="1" ht="21.75" customHeight="1">
      <c r="A92" s="37"/>
      <c r="B92" s="38"/>
      <c r="C92" s="233" t="s">
        <v>147</v>
      </c>
      <c r="D92" s="233" t="s">
        <v>237</v>
      </c>
      <c r="E92" s="234" t="s">
        <v>1373</v>
      </c>
      <c r="F92" s="235" t="s">
        <v>1374</v>
      </c>
      <c r="G92" s="236" t="s">
        <v>423</v>
      </c>
      <c r="H92" s="237">
        <v>6</v>
      </c>
      <c r="I92" s="238"/>
      <c r="J92" s="239">
        <f>ROUND(I92*H92,2)</f>
        <v>0</v>
      </c>
      <c r="K92" s="235" t="s">
        <v>146</v>
      </c>
      <c r="L92" s="240"/>
      <c r="M92" s="241" t="s">
        <v>19</v>
      </c>
      <c r="N92" s="242" t="s">
        <v>40</v>
      </c>
      <c r="O92" s="83"/>
      <c r="P92" s="212">
        <f>O92*H92</f>
        <v>0</v>
      </c>
      <c r="Q92" s="212">
        <v>0.00050000000000000001</v>
      </c>
      <c r="R92" s="212">
        <f>Q92*H92</f>
        <v>0.0030000000000000001</v>
      </c>
      <c r="S92" s="212">
        <v>0</v>
      </c>
      <c r="T92" s="213">
        <f>S92*H92</f>
        <v>0</v>
      </c>
      <c r="U92" s="37"/>
      <c r="V92" s="37"/>
      <c r="W92" s="37"/>
      <c r="X92" s="37"/>
      <c r="Y92" s="37"/>
      <c r="Z92" s="37"/>
      <c r="AA92" s="37"/>
      <c r="AB92" s="37"/>
      <c r="AC92" s="37"/>
      <c r="AD92" s="37"/>
      <c r="AE92" s="37"/>
      <c r="AR92" s="214" t="s">
        <v>367</v>
      </c>
      <c r="AT92" s="214" t="s">
        <v>237</v>
      </c>
      <c r="AU92" s="214" t="s">
        <v>79</v>
      </c>
      <c r="AY92" s="16" t="s">
        <v>140</v>
      </c>
      <c r="BE92" s="215">
        <f>IF(N92="základní",J92,0)</f>
        <v>0</v>
      </c>
      <c r="BF92" s="215">
        <f>IF(N92="snížená",J92,0)</f>
        <v>0</v>
      </c>
      <c r="BG92" s="215">
        <f>IF(N92="zákl. přenesená",J92,0)</f>
        <v>0</v>
      </c>
      <c r="BH92" s="215">
        <f>IF(N92="sníž. přenesená",J92,0)</f>
        <v>0</v>
      </c>
      <c r="BI92" s="215">
        <f>IF(N92="nulová",J92,0)</f>
        <v>0</v>
      </c>
      <c r="BJ92" s="16" t="s">
        <v>77</v>
      </c>
      <c r="BK92" s="215">
        <f>ROUND(I92*H92,2)</f>
        <v>0</v>
      </c>
      <c r="BL92" s="16" t="s">
        <v>236</v>
      </c>
      <c r="BM92" s="214" t="s">
        <v>1375</v>
      </c>
    </row>
    <row r="93" s="13" customFormat="1">
      <c r="A93" s="13"/>
      <c r="B93" s="221"/>
      <c r="C93" s="222"/>
      <c r="D93" s="223" t="s">
        <v>151</v>
      </c>
      <c r="E93" s="224" t="s">
        <v>19</v>
      </c>
      <c r="F93" s="225" t="s">
        <v>1376</v>
      </c>
      <c r="G93" s="222"/>
      <c r="H93" s="226">
        <v>6</v>
      </c>
      <c r="I93" s="227"/>
      <c r="J93" s="222"/>
      <c r="K93" s="222"/>
      <c r="L93" s="228"/>
      <c r="M93" s="229"/>
      <c r="N93" s="230"/>
      <c r="O93" s="230"/>
      <c r="P93" s="230"/>
      <c r="Q93" s="230"/>
      <c r="R93" s="230"/>
      <c r="S93" s="230"/>
      <c r="T93" s="231"/>
      <c r="U93" s="13"/>
      <c r="V93" s="13"/>
      <c r="W93" s="13"/>
      <c r="X93" s="13"/>
      <c r="Y93" s="13"/>
      <c r="Z93" s="13"/>
      <c r="AA93" s="13"/>
      <c r="AB93" s="13"/>
      <c r="AC93" s="13"/>
      <c r="AD93" s="13"/>
      <c r="AE93" s="13"/>
      <c r="AT93" s="232" t="s">
        <v>151</v>
      </c>
      <c r="AU93" s="232" t="s">
        <v>79</v>
      </c>
      <c r="AV93" s="13" t="s">
        <v>79</v>
      </c>
      <c r="AW93" s="13" t="s">
        <v>31</v>
      </c>
      <c r="AX93" s="13" t="s">
        <v>69</v>
      </c>
      <c r="AY93" s="232" t="s">
        <v>140</v>
      </c>
    </row>
    <row r="94" s="2" customFormat="1" ht="37.8" customHeight="1">
      <c r="A94" s="37"/>
      <c r="B94" s="38"/>
      <c r="C94" s="203" t="s">
        <v>171</v>
      </c>
      <c r="D94" s="203" t="s">
        <v>142</v>
      </c>
      <c r="E94" s="204" t="s">
        <v>1377</v>
      </c>
      <c r="F94" s="205" t="s">
        <v>1378</v>
      </c>
      <c r="G94" s="206" t="s">
        <v>382</v>
      </c>
      <c r="H94" s="207">
        <v>5.5999999999999996</v>
      </c>
      <c r="I94" s="208"/>
      <c r="J94" s="209">
        <f>ROUND(I94*H94,2)</f>
        <v>0</v>
      </c>
      <c r="K94" s="205" t="s">
        <v>146</v>
      </c>
      <c r="L94" s="43"/>
      <c r="M94" s="210" t="s">
        <v>19</v>
      </c>
      <c r="N94" s="211" t="s">
        <v>40</v>
      </c>
      <c r="O94" s="83"/>
      <c r="P94" s="212">
        <f>O94*H94</f>
        <v>0</v>
      </c>
      <c r="Q94" s="212">
        <v>0.0034429999999999999</v>
      </c>
      <c r="R94" s="212">
        <f>Q94*H94</f>
        <v>0.019280799999999997</v>
      </c>
      <c r="S94" s="212">
        <v>0</v>
      </c>
      <c r="T94" s="213">
        <f>S94*H94</f>
        <v>0</v>
      </c>
      <c r="U94" s="37"/>
      <c r="V94" s="37"/>
      <c r="W94" s="37"/>
      <c r="X94" s="37"/>
      <c r="Y94" s="37"/>
      <c r="Z94" s="37"/>
      <c r="AA94" s="37"/>
      <c r="AB94" s="37"/>
      <c r="AC94" s="37"/>
      <c r="AD94" s="37"/>
      <c r="AE94" s="37"/>
      <c r="AR94" s="214" t="s">
        <v>236</v>
      </c>
      <c r="AT94" s="214" t="s">
        <v>142</v>
      </c>
      <c r="AU94" s="214" t="s">
        <v>79</v>
      </c>
      <c r="AY94" s="16" t="s">
        <v>140</v>
      </c>
      <c r="BE94" s="215">
        <f>IF(N94="základní",J94,0)</f>
        <v>0</v>
      </c>
      <c r="BF94" s="215">
        <f>IF(N94="snížená",J94,0)</f>
        <v>0</v>
      </c>
      <c r="BG94" s="215">
        <f>IF(N94="zákl. přenesená",J94,0)</f>
        <v>0</v>
      </c>
      <c r="BH94" s="215">
        <f>IF(N94="sníž. přenesená",J94,0)</f>
        <v>0</v>
      </c>
      <c r="BI94" s="215">
        <f>IF(N94="nulová",J94,0)</f>
        <v>0</v>
      </c>
      <c r="BJ94" s="16" t="s">
        <v>77</v>
      </c>
      <c r="BK94" s="215">
        <f>ROUND(I94*H94,2)</f>
        <v>0</v>
      </c>
      <c r="BL94" s="16" t="s">
        <v>236</v>
      </c>
      <c r="BM94" s="214" t="s">
        <v>1379</v>
      </c>
    </row>
    <row r="95" s="2" customFormat="1">
      <c r="A95" s="37"/>
      <c r="B95" s="38"/>
      <c r="C95" s="39"/>
      <c r="D95" s="216" t="s">
        <v>149</v>
      </c>
      <c r="E95" s="39"/>
      <c r="F95" s="217" t="s">
        <v>1380</v>
      </c>
      <c r="G95" s="39"/>
      <c r="H95" s="39"/>
      <c r="I95" s="218"/>
      <c r="J95" s="39"/>
      <c r="K95" s="39"/>
      <c r="L95" s="43"/>
      <c r="M95" s="219"/>
      <c r="N95" s="220"/>
      <c r="O95" s="83"/>
      <c r="P95" s="83"/>
      <c r="Q95" s="83"/>
      <c r="R95" s="83"/>
      <c r="S95" s="83"/>
      <c r="T95" s="84"/>
      <c r="U95" s="37"/>
      <c r="V95" s="37"/>
      <c r="W95" s="37"/>
      <c r="X95" s="37"/>
      <c r="Y95" s="37"/>
      <c r="Z95" s="37"/>
      <c r="AA95" s="37"/>
      <c r="AB95" s="37"/>
      <c r="AC95" s="37"/>
      <c r="AD95" s="37"/>
      <c r="AE95" s="37"/>
      <c r="AT95" s="16" t="s">
        <v>149</v>
      </c>
      <c r="AU95" s="16" t="s">
        <v>79</v>
      </c>
    </row>
    <row r="96" s="13" customFormat="1">
      <c r="A96" s="13"/>
      <c r="B96" s="221"/>
      <c r="C96" s="222"/>
      <c r="D96" s="223" t="s">
        <v>151</v>
      </c>
      <c r="E96" s="224" t="s">
        <v>19</v>
      </c>
      <c r="F96" s="225" t="s">
        <v>1381</v>
      </c>
      <c r="G96" s="222"/>
      <c r="H96" s="226">
        <v>5.5999999999999996</v>
      </c>
      <c r="I96" s="227"/>
      <c r="J96" s="222"/>
      <c r="K96" s="222"/>
      <c r="L96" s="228"/>
      <c r="M96" s="229"/>
      <c r="N96" s="230"/>
      <c r="O96" s="230"/>
      <c r="P96" s="230"/>
      <c r="Q96" s="230"/>
      <c r="R96" s="230"/>
      <c r="S96" s="230"/>
      <c r="T96" s="231"/>
      <c r="U96" s="13"/>
      <c r="V96" s="13"/>
      <c r="W96" s="13"/>
      <c r="X96" s="13"/>
      <c r="Y96" s="13"/>
      <c r="Z96" s="13"/>
      <c r="AA96" s="13"/>
      <c r="AB96" s="13"/>
      <c r="AC96" s="13"/>
      <c r="AD96" s="13"/>
      <c r="AE96" s="13"/>
      <c r="AT96" s="232" t="s">
        <v>151</v>
      </c>
      <c r="AU96" s="232" t="s">
        <v>79</v>
      </c>
      <c r="AV96" s="13" t="s">
        <v>79</v>
      </c>
      <c r="AW96" s="13" t="s">
        <v>31</v>
      </c>
      <c r="AX96" s="13" t="s">
        <v>69</v>
      </c>
      <c r="AY96" s="232" t="s">
        <v>140</v>
      </c>
    </row>
    <row r="97" s="2" customFormat="1" ht="37.8" customHeight="1">
      <c r="A97" s="37"/>
      <c r="B97" s="38"/>
      <c r="C97" s="203" t="s">
        <v>177</v>
      </c>
      <c r="D97" s="203" t="s">
        <v>142</v>
      </c>
      <c r="E97" s="204" t="s">
        <v>1382</v>
      </c>
      <c r="F97" s="205" t="s">
        <v>1383</v>
      </c>
      <c r="G97" s="206" t="s">
        <v>382</v>
      </c>
      <c r="H97" s="207">
        <v>0.59999999999999998</v>
      </c>
      <c r="I97" s="208"/>
      <c r="J97" s="209">
        <f>ROUND(I97*H97,2)</f>
        <v>0</v>
      </c>
      <c r="K97" s="205" t="s">
        <v>146</v>
      </c>
      <c r="L97" s="43"/>
      <c r="M97" s="210" t="s">
        <v>19</v>
      </c>
      <c r="N97" s="211" t="s">
        <v>40</v>
      </c>
      <c r="O97" s="83"/>
      <c r="P97" s="212">
        <f>O97*H97</f>
        <v>0</v>
      </c>
      <c r="Q97" s="212">
        <v>0.0081700000000000002</v>
      </c>
      <c r="R97" s="212">
        <f>Q97*H97</f>
        <v>0.0049020000000000001</v>
      </c>
      <c r="S97" s="212">
        <v>0</v>
      </c>
      <c r="T97" s="213">
        <f>S97*H97</f>
        <v>0</v>
      </c>
      <c r="U97" s="37"/>
      <c r="V97" s="37"/>
      <c r="W97" s="37"/>
      <c r="X97" s="37"/>
      <c r="Y97" s="37"/>
      <c r="Z97" s="37"/>
      <c r="AA97" s="37"/>
      <c r="AB97" s="37"/>
      <c r="AC97" s="37"/>
      <c r="AD97" s="37"/>
      <c r="AE97" s="37"/>
      <c r="AR97" s="214" t="s">
        <v>236</v>
      </c>
      <c r="AT97" s="214" t="s">
        <v>142</v>
      </c>
      <c r="AU97" s="214" t="s">
        <v>79</v>
      </c>
      <c r="AY97" s="16" t="s">
        <v>140</v>
      </c>
      <c r="BE97" s="215">
        <f>IF(N97="základní",J97,0)</f>
        <v>0</v>
      </c>
      <c r="BF97" s="215">
        <f>IF(N97="snížená",J97,0)</f>
        <v>0</v>
      </c>
      <c r="BG97" s="215">
        <f>IF(N97="zákl. přenesená",J97,0)</f>
        <v>0</v>
      </c>
      <c r="BH97" s="215">
        <f>IF(N97="sníž. přenesená",J97,0)</f>
        <v>0</v>
      </c>
      <c r="BI97" s="215">
        <f>IF(N97="nulová",J97,0)</f>
        <v>0</v>
      </c>
      <c r="BJ97" s="16" t="s">
        <v>77</v>
      </c>
      <c r="BK97" s="215">
        <f>ROUND(I97*H97,2)</f>
        <v>0</v>
      </c>
      <c r="BL97" s="16" t="s">
        <v>236</v>
      </c>
      <c r="BM97" s="214" t="s">
        <v>1384</v>
      </c>
    </row>
    <row r="98" s="2" customFormat="1">
      <c r="A98" s="37"/>
      <c r="B98" s="38"/>
      <c r="C98" s="39"/>
      <c r="D98" s="216" t="s">
        <v>149</v>
      </c>
      <c r="E98" s="39"/>
      <c r="F98" s="217" t="s">
        <v>1385</v>
      </c>
      <c r="G98" s="39"/>
      <c r="H98" s="39"/>
      <c r="I98" s="218"/>
      <c r="J98" s="39"/>
      <c r="K98" s="39"/>
      <c r="L98" s="43"/>
      <c r="M98" s="219"/>
      <c r="N98" s="220"/>
      <c r="O98" s="83"/>
      <c r="P98" s="83"/>
      <c r="Q98" s="83"/>
      <c r="R98" s="83"/>
      <c r="S98" s="83"/>
      <c r="T98" s="84"/>
      <c r="U98" s="37"/>
      <c r="V98" s="37"/>
      <c r="W98" s="37"/>
      <c r="X98" s="37"/>
      <c r="Y98" s="37"/>
      <c r="Z98" s="37"/>
      <c r="AA98" s="37"/>
      <c r="AB98" s="37"/>
      <c r="AC98" s="37"/>
      <c r="AD98" s="37"/>
      <c r="AE98" s="37"/>
      <c r="AT98" s="16" t="s">
        <v>149</v>
      </c>
      <c r="AU98" s="16" t="s">
        <v>79</v>
      </c>
    </row>
    <row r="99" s="13" customFormat="1">
      <c r="A99" s="13"/>
      <c r="B99" s="221"/>
      <c r="C99" s="222"/>
      <c r="D99" s="223" t="s">
        <v>151</v>
      </c>
      <c r="E99" s="224" t="s">
        <v>19</v>
      </c>
      <c r="F99" s="225" t="s">
        <v>1386</v>
      </c>
      <c r="G99" s="222"/>
      <c r="H99" s="226">
        <v>0.59999999999999998</v>
      </c>
      <c r="I99" s="227"/>
      <c r="J99" s="222"/>
      <c r="K99" s="222"/>
      <c r="L99" s="228"/>
      <c r="M99" s="229"/>
      <c r="N99" s="230"/>
      <c r="O99" s="230"/>
      <c r="P99" s="230"/>
      <c r="Q99" s="230"/>
      <c r="R99" s="230"/>
      <c r="S99" s="230"/>
      <c r="T99" s="231"/>
      <c r="U99" s="13"/>
      <c r="V99" s="13"/>
      <c r="W99" s="13"/>
      <c r="X99" s="13"/>
      <c r="Y99" s="13"/>
      <c r="Z99" s="13"/>
      <c r="AA99" s="13"/>
      <c r="AB99" s="13"/>
      <c r="AC99" s="13"/>
      <c r="AD99" s="13"/>
      <c r="AE99" s="13"/>
      <c r="AT99" s="232" t="s">
        <v>151</v>
      </c>
      <c r="AU99" s="232" t="s">
        <v>79</v>
      </c>
      <c r="AV99" s="13" t="s">
        <v>79</v>
      </c>
      <c r="AW99" s="13" t="s">
        <v>31</v>
      </c>
      <c r="AX99" s="13" t="s">
        <v>69</v>
      </c>
      <c r="AY99" s="232" t="s">
        <v>140</v>
      </c>
    </row>
    <row r="100" s="2" customFormat="1" ht="37.8" customHeight="1">
      <c r="A100" s="37"/>
      <c r="B100" s="38"/>
      <c r="C100" s="203" t="s">
        <v>184</v>
      </c>
      <c r="D100" s="203" t="s">
        <v>142</v>
      </c>
      <c r="E100" s="204" t="s">
        <v>1387</v>
      </c>
      <c r="F100" s="205" t="s">
        <v>1388</v>
      </c>
      <c r="G100" s="206" t="s">
        <v>423</v>
      </c>
      <c r="H100" s="207">
        <v>1</v>
      </c>
      <c r="I100" s="208"/>
      <c r="J100" s="209">
        <f>ROUND(I100*H100,2)</f>
        <v>0</v>
      </c>
      <c r="K100" s="205" t="s">
        <v>146</v>
      </c>
      <c r="L100" s="43"/>
      <c r="M100" s="210" t="s">
        <v>19</v>
      </c>
      <c r="N100" s="211" t="s">
        <v>40</v>
      </c>
      <c r="O100" s="83"/>
      <c r="P100" s="212">
        <f>O100*H100</f>
        <v>0</v>
      </c>
      <c r="Q100" s="212">
        <v>0</v>
      </c>
      <c r="R100" s="212">
        <f>Q100*H100</f>
        <v>0</v>
      </c>
      <c r="S100" s="212">
        <v>0</v>
      </c>
      <c r="T100" s="213">
        <f>S100*H100</f>
        <v>0</v>
      </c>
      <c r="U100" s="37"/>
      <c r="V100" s="37"/>
      <c r="W100" s="37"/>
      <c r="X100" s="37"/>
      <c r="Y100" s="37"/>
      <c r="Z100" s="37"/>
      <c r="AA100" s="37"/>
      <c r="AB100" s="37"/>
      <c r="AC100" s="37"/>
      <c r="AD100" s="37"/>
      <c r="AE100" s="37"/>
      <c r="AR100" s="214" t="s">
        <v>236</v>
      </c>
      <c r="AT100" s="214" t="s">
        <v>142</v>
      </c>
      <c r="AU100" s="214" t="s">
        <v>79</v>
      </c>
      <c r="AY100" s="16" t="s">
        <v>140</v>
      </c>
      <c r="BE100" s="215">
        <f>IF(N100="základní",J100,0)</f>
        <v>0</v>
      </c>
      <c r="BF100" s="215">
        <f>IF(N100="snížená",J100,0)</f>
        <v>0</v>
      </c>
      <c r="BG100" s="215">
        <f>IF(N100="zákl. přenesená",J100,0)</f>
        <v>0</v>
      </c>
      <c r="BH100" s="215">
        <f>IF(N100="sníž. přenesená",J100,0)</f>
        <v>0</v>
      </c>
      <c r="BI100" s="215">
        <f>IF(N100="nulová",J100,0)</f>
        <v>0</v>
      </c>
      <c r="BJ100" s="16" t="s">
        <v>77</v>
      </c>
      <c r="BK100" s="215">
        <f>ROUND(I100*H100,2)</f>
        <v>0</v>
      </c>
      <c r="BL100" s="16" t="s">
        <v>236</v>
      </c>
      <c r="BM100" s="214" t="s">
        <v>1389</v>
      </c>
    </row>
    <row r="101" s="2" customFormat="1">
      <c r="A101" s="37"/>
      <c r="B101" s="38"/>
      <c r="C101" s="39"/>
      <c r="D101" s="216" t="s">
        <v>149</v>
      </c>
      <c r="E101" s="39"/>
      <c r="F101" s="217" t="s">
        <v>1390</v>
      </c>
      <c r="G101" s="39"/>
      <c r="H101" s="39"/>
      <c r="I101" s="218"/>
      <c r="J101" s="39"/>
      <c r="K101" s="39"/>
      <c r="L101" s="43"/>
      <c r="M101" s="219"/>
      <c r="N101" s="220"/>
      <c r="O101" s="83"/>
      <c r="P101" s="83"/>
      <c r="Q101" s="83"/>
      <c r="R101" s="83"/>
      <c r="S101" s="83"/>
      <c r="T101" s="84"/>
      <c r="U101" s="37"/>
      <c r="V101" s="37"/>
      <c r="W101" s="37"/>
      <c r="X101" s="37"/>
      <c r="Y101" s="37"/>
      <c r="Z101" s="37"/>
      <c r="AA101" s="37"/>
      <c r="AB101" s="37"/>
      <c r="AC101" s="37"/>
      <c r="AD101" s="37"/>
      <c r="AE101" s="37"/>
      <c r="AT101" s="16" t="s">
        <v>149</v>
      </c>
      <c r="AU101" s="16" t="s">
        <v>79</v>
      </c>
    </row>
    <row r="102" s="2" customFormat="1" ht="16.5" customHeight="1">
      <c r="A102" s="37"/>
      <c r="B102" s="38"/>
      <c r="C102" s="233" t="s">
        <v>189</v>
      </c>
      <c r="D102" s="233" t="s">
        <v>237</v>
      </c>
      <c r="E102" s="234" t="s">
        <v>1391</v>
      </c>
      <c r="F102" s="235" t="s">
        <v>1392</v>
      </c>
      <c r="G102" s="236" t="s">
        <v>423</v>
      </c>
      <c r="H102" s="237">
        <v>1</v>
      </c>
      <c r="I102" s="238"/>
      <c r="J102" s="239">
        <f>ROUND(I102*H102,2)</f>
        <v>0</v>
      </c>
      <c r="K102" s="235" t="s">
        <v>19</v>
      </c>
      <c r="L102" s="240"/>
      <c r="M102" s="241" t="s">
        <v>19</v>
      </c>
      <c r="N102" s="242" t="s">
        <v>40</v>
      </c>
      <c r="O102" s="83"/>
      <c r="P102" s="212">
        <f>O102*H102</f>
        <v>0</v>
      </c>
      <c r="Q102" s="212">
        <v>0.00014999999999999999</v>
      </c>
      <c r="R102" s="212">
        <f>Q102*H102</f>
        <v>0.00014999999999999999</v>
      </c>
      <c r="S102" s="212">
        <v>0</v>
      </c>
      <c r="T102" s="213">
        <f>S102*H102</f>
        <v>0</v>
      </c>
      <c r="U102" s="37"/>
      <c r="V102" s="37"/>
      <c r="W102" s="37"/>
      <c r="X102" s="37"/>
      <c r="Y102" s="37"/>
      <c r="Z102" s="37"/>
      <c r="AA102" s="37"/>
      <c r="AB102" s="37"/>
      <c r="AC102" s="37"/>
      <c r="AD102" s="37"/>
      <c r="AE102" s="37"/>
      <c r="AR102" s="214" t="s">
        <v>367</v>
      </c>
      <c r="AT102" s="214" t="s">
        <v>237</v>
      </c>
      <c r="AU102" s="214" t="s">
        <v>79</v>
      </c>
      <c r="AY102" s="16" t="s">
        <v>140</v>
      </c>
      <c r="BE102" s="215">
        <f>IF(N102="základní",J102,0)</f>
        <v>0</v>
      </c>
      <c r="BF102" s="215">
        <f>IF(N102="snížená",J102,0)</f>
        <v>0</v>
      </c>
      <c r="BG102" s="215">
        <f>IF(N102="zákl. přenesená",J102,0)</f>
        <v>0</v>
      </c>
      <c r="BH102" s="215">
        <f>IF(N102="sníž. přenesená",J102,0)</f>
        <v>0</v>
      </c>
      <c r="BI102" s="215">
        <f>IF(N102="nulová",J102,0)</f>
        <v>0</v>
      </c>
      <c r="BJ102" s="16" t="s">
        <v>77</v>
      </c>
      <c r="BK102" s="215">
        <f>ROUND(I102*H102,2)</f>
        <v>0</v>
      </c>
      <c r="BL102" s="16" t="s">
        <v>236</v>
      </c>
      <c r="BM102" s="214" t="s">
        <v>1393</v>
      </c>
    </row>
    <row r="103" s="13" customFormat="1">
      <c r="A103" s="13"/>
      <c r="B103" s="221"/>
      <c r="C103" s="222"/>
      <c r="D103" s="223" t="s">
        <v>151</v>
      </c>
      <c r="E103" s="224" t="s">
        <v>19</v>
      </c>
      <c r="F103" s="225" t="s">
        <v>1368</v>
      </c>
      <c r="G103" s="222"/>
      <c r="H103" s="226">
        <v>1</v>
      </c>
      <c r="I103" s="227"/>
      <c r="J103" s="222"/>
      <c r="K103" s="222"/>
      <c r="L103" s="228"/>
      <c r="M103" s="229"/>
      <c r="N103" s="230"/>
      <c r="O103" s="230"/>
      <c r="P103" s="230"/>
      <c r="Q103" s="230"/>
      <c r="R103" s="230"/>
      <c r="S103" s="230"/>
      <c r="T103" s="231"/>
      <c r="U103" s="13"/>
      <c r="V103" s="13"/>
      <c r="W103" s="13"/>
      <c r="X103" s="13"/>
      <c r="Y103" s="13"/>
      <c r="Z103" s="13"/>
      <c r="AA103" s="13"/>
      <c r="AB103" s="13"/>
      <c r="AC103" s="13"/>
      <c r="AD103" s="13"/>
      <c r="AE103" s="13"/>
      <c r="AT103" s="232" t="s">
        <v>151</v>
      </c>
      <c r="AU103" s="232" t="s">
        <v>79</v>
      </c>
      <c r="AV103" s="13" t="s">
        <v>79</v>
      </c>
      <c r="AW103" s="13" t="s">
        <v>31</v>
      </c>
      <c r="AX103" s="13" t="s">
        <v>69</v>
      </c>
      <c r="AY103" s="232" t="s">
        <v>140</v>
      </c>
    </row>
    <row r="104" s="2" customFormat="1" ht="16.5" customHeight="1">
      <c r="A104" s="37"/>
      <c r="B104" s="38"/>
      <c r="C104" s="203" t="s">
        <v>195</v>
      </c>
      <c r="D104" s="203" t="s">
        <v>142</v>
      </c>
      <c r="E104" s="204" t="s">
        <v>1394</v>
      </c>
      <c r="F104" s="205" t="s">
        <v>1395</v>
      </c>
      <c r="G104" s="206" t="s">
        <v>1396</v>
      </c>
      <c r="H104" s="207">
        <v>1</v>
      </c>
      <c r="I104" s="208"/>
      <c r="J104" s="209">
        <f>ROUND(I104*H104,2)</f>
        <v>0</v>
      </c>
      <c r="K104" s="205" t="s">
        <v>19</v>
      </c>
      <c r="L104" s="43"/>
      <c r="M104" s="210" t="s">
        <v>19</v>
      </c>
      <c r="N104" s="211" t="s">
        <v>40</v>
      </c>
      <c r="O104" s="83"/>
      <c r="P104" s="212">
        <f>O104*H104</f>
        <v>0</v>
      </c>
      <c r="Q104" s="212">
        <v>0</v>
      </c>
      <c r="R104" s="212">
        <f>Q104*H104</f>
        <v>0</v>
      </c>
      <c r="S104" s="212">
        <v>0</v>
      </c>
      <c r="T104" s="213">
        <f>S104*H104</f>
        <v>0</v>
      </c>
      <c r="U104" s="37"/>
      <c r="V104" s="37"/>
      <c r="W104" s="37"/>
      <c r="X104" s="37"/>
      <c r="Y104" s="37"/>
      <c r="Z104" s="37"/>
      <c r="AA104" s="37"/>
      <c r="AB104" s="37"/>
      <c r="AC104" s="37"/>
      <c r="AD104" s="37"/>
      <c r="AE104" s="37"/>
      <c r="AR104" s="214" t="s">
        <v>236</v>
      </c>
      <c r="AT104" s="214" t="s">
        <v>142</v>
      </c>
      <c r="AU104" s="214" t="s">
        <v>79</v>
      </c>
      <c r="AY104" s="16" t="s">
        <v>140</v>
      </c>
      <c r="BE104" s="215">
        <f>IF(N104="základní",J104,0)</f>
        <v>0</v>
      </c>
      <c r="BF104" s="215">
        <f>IF(N104="snížená",J104,0)</f>
        <v>0</v>
      </c>
      <c r="BG104" s="215">
        <f>IF(N104="zákl. přenesená",J104,0)</f>
        <v>0</v>
      </c>
      <c r="BH104" s="215">
        <f>IF(N104="sníž. přenesená",J104,0)</f>
        <v>0</v>
      </c>
      <c r="BI104" s="215">
        <f>IF(N104="nulová",J104,0)</f>
        <v>0</v>
      </c>
      <c r="BJ104" s="16" t="s">
        <v>77</v>
      </c>
      <c r="BK104" s="215">
        <f>ROUND(I104*H104,2)</f>
        <v>0</v>
      </c>
      <c r="BL104" s="16" t="s">
        <v>236</v>
      </c>
      <c r="BM104" s="214" t="s">
        <v>1397</v>
      </c>
    </row>
    <row r="105" s="2" customFormat="1" ht="44.25" customHeight="1">
      <c r="A105" s="37"/>
      <c r="B105" s="38"/>
      <c r="C105" s="203" t="s">
        <v>201</v>
      </c>
      <c r="D105" s="203" t="s">
        <v>142</v>
      </c>
      <c r="E105" s="204" t="s">
        <v>1356</v>
      </c>
      <c r="F105" s="205" t="s">
        <v>1357</v>
      </c>
      <c r="G105" s="206" t="s">
        <v>524</v>
      </c>
      <c r="H105" s="244"/>
      <c r="I105" s="208"/>
      <c r="J105" s="209">
        <f>ROUND(I105*H105,2)</f>
        <v>0</v>
      </c>
      <c r="K105" s="205" t="s">
        <v>146</v>
      </c>
      <c r="L105" s="43"/>
      <c r="M105" s="210" t="s">
        <v>19</v>
      </c>
      <c r="N105" s="211" t="s">
        <v>40</v>
      </c>
      <c r="O105" s="83"/>
      <c r="P105" s="212">
        <f>O105*H105</f>
        <v>0</v>
      </c>
      <c r="Q105" s="212">
        <v>0</v>
      </c>
      <c r="R105" s="212">
        <f>Q105*H105</f>
        <v>0</v>
      </c>
      <c r="S105" s="212">
        <v>0</v>
      </c>
      <c r="T105" s="213">
        <f>S105*H105</f>
        <v>0</v>
      </c>
      <c r="U105" s="37"/>
      <c r="V105" s="37"/>
      <c r="W105" s="37"/>
      <c r="X105" s="37"/>
      <c r="Y105" s="37"/>
      <c r="Z105" s="37"/>
      <c r="AA105" s="37"/>
      <c r="AB105" s="37"/>
      <c r="AC105" s="37"/>
      <c r="AD105" s="37"/>
      <c r="AE105" s="37"/>
      <c r="AR105" s="214" t="s">
        <v>236</v>
      </c>
      <c r="AT105" s="214" t="s">
        <v>142</v>
      </c>
      <c r="AU105" s="214" t="s">
        <v>79</v>
      </c>
      <c r="AY105" s="16" t="s">
        <v>140</v>
      </c>
      <c r="BE105" s="215">
        <f>IF(N105="základní",J105,0)</f>
        <v>0</v>
      </c>
      <c r="BF105" s="215">
        <f>IF(N105="snížená",J105,0)</f>
        <v>0</v>
      </c>
      <c r="BG105" s="215">
        <f>IF(N105="zákl. přenesená",J105,0)</f>
        <v>0</v>
      </c>
      <c r="BH105" s="215">
        <f>IF(N105="sníž. přenesená",J105,0)</f>
        <v>0</v>
      </c>
      <c r="BI105" s="215">
        <f>IF(N105="nulová",J105,0)</f>
        <v>0</v>
      </c>
      <c r="BJ105" s="16" t="s">
        <v>77</v>
      </c>
      <c r="BK105" s="215">
        <f>ROUND(I105*H105,2)</f>
        <v>0</v>
      </c>
      <c r="BL105" s="16" t="s">
        <v>236</v>
      </c>
      <c r="BM105" s="214" t="s">
        <v>1398</v>
      </c>
    </row>
    <row r="106" s="2" customFormat="1">
      <c r="A106" s="37"/>
      <c r="B106" s="38"/>
      <c r="C106" s="39"/>
      <c r="D106" s="216" t="s">
        <v>149</v>
      </c>
      <c r="E106" s="39"/>
      <c r="F106" s="217" t="s">
        <v>1359</v>
      </c>
      <c r="G106" s="39"/>
      <c r="H106" s="39"/>
      <c r="I106" s="218"/>
      <c r="J106" s="39"/>
      <c r="K106" s="39"/>
      <c r="L106" s="43"/>
      <c r="M106" s="219"/>
      <c r="N106" s="220"/>
      <c r="O106" s="83"/>
      <c r="P106" s="83"/>
      <c r="Q106" s="83"/>
      <c r="R106" s="83"/>
      <c r="S106" s="83"/>
      <c r="T106" s="84"/>
      <c r="U106" s="37"/>
      <c r="V106" s="37"/>
      <c r="W106" s="37"/>
      <c r="X106" s="37"/>
      <c r="Y106" s="37"/>
      <c r="Z106" s="37"/>
      <c r="AA106" s="37"/>
      <c r="AB106" s="37"/>
      <c r="AC106" s="37"/>
      <c r="AD106" s="37"/>
      <c r="AE106" s="37"/>
      <c r="AT106" s="16" t="s">
        <v>149</v>
      </c>
      <c r="AU106" s="16" t="s">
        <v>79</v>
      </c>
    </row>
    <row r="107" s="2" customFormat="1">
      <c r="A107" s="37"/>
      <c r="B107" s="38"/>
      <c r="C107" s="39"/>
      <c r="D107" s="223" t="s">
        <v>1221</v>
      </c>
      <c r="E107" s="39"/>
      <c r="F107" s="243" t="s">
        <v>1399</v>
      </c>
      <c r="G107" s="39"/>
      <c r="H107" s="39"/>
      <c r="I107" s="218"/>
      <c r="J107" s="39"/>
      <c r="K107" s="39"/>
      <c r="L107" s="43"/>
      <c r="M107" s="219"/>
      <c r="N107" s="220"/>
      <c r="O107" s="83"/>
      <c r="P107" s="83"/>
      <c r="Q107" s="83"/>
      <c r="R107" s="83"/>
      <c r="S107" s="83"/>
      <c r="T107" s="84"/>
      <c r="U107" s="37"/>
      <c r="V107" s="37"/>
      <c r="W107" s="37"/>
      <c r="X107" s="37"/>
      <c r="Y107" s="37"/>
      <c r="Z107" s="37"/>
      <c r="AA107" s="37"/>
      <c r="AB107" s="37"/>
      <c r="AC107" s="37"/>
      <c r="AD107" s="37"/>
      <c r="AE107" s="37"/>
      <c r="AT107" s="16" t="s">
        <v>1221</v>
      </c>
      <c r="AU107" s="16" t="s">
        <v>79</v>
      </c>
    </row>
    <row r="108" s="12" customFormat="1" ht="22.8" customHeight="1">
      <c r="A108" s="12"/>
      <c r="B108" s="187"/>
      <c r="C108" s="188"/>
      <c r="D108" s="189" t="s">
        <v>68</v>
      </c>
      <c r="E108" s="201" t="s">
        <v>544</v>
      </c>
      <c r="F108" s="201" t="s">
        <v>545</v>
      </c>
      <c r="G108" s="188"/>
      <c r="H108" s="188"/>
      <c r="I108" s="191"/>
      <c r="J108" s="202">
        <f>BK108</f>
        <v>0</v>
      </c>
      <c r="K108" s="188"/>
      <c r="L108" s="193"/>
      <c r="M108" s="194"/>
      <c r="N108" s="195"/>
      <c r="O108" s="195"/>
      <c r="P108" s="196">
        <f>SUM(P109:P117)</f>
        <v>0</v>
      </c>
      <c r="Q108" s="195"/>
      <c r="R108" s="196">
        <f>SUM(R109:R117)</f>
        <v>0.00080984999999999998</v>
      </c>
      <c r="S108" s="195"/>
      <c r="T108" s="197">
        <f>SUM(T109:T117)</f>
        <v>0</v>
      </c>
      <c r="U108" s="12"/>
      <c r="V108" s="12"/>
      <c r="W108" s="12"/>
      <c r="X108" s="12"/>
      <c r="Y108" s="12"/>
      <c r="Z108" s="12"/>
      <c r="AA108" s="12"/>
      <c r="AB108" s="12"/>
      <c r="AC108" s="12"/>
      <c r="AD108" s="12"/>
      <c r="AE108" s="12"/>
      <c r="AR108" s="198" t="s">
        <v>79</v>
      </c>
      <c r="AT108" s="199" t="s">
        <v>68</v>
      </c>
      <c r="AU108" s="199" t="s">
        <v>77</v>
      </c>
      <c r="AY108" s="198" t="s">
        <v>140</v>
      </c>
      <c r="BK108" s="200">
        <f>SUM(BK109:BK117)</f>
        <v>0</v>
      </c>
    </row>
    <row r="109" s="2" customFormat="1" ht="24.15" customHeight="1">
      <c r="A109" s="37"/>
      <c r="B109" s="38"/>
      <c r="C109" s="203" t="s">
        <v>207</v>
      </c>
      <c r="D109" s="203" t="s">
        <v>142</v>
      </c>
      <c r="E109" s="204" t="s">
        <v>1400</v>
      </c>
      <c r="F109" s="205" t="s">
        <v>1401</v>
      </c>
      <c r="G109" s="206" t="s">
        <v>1402</v>
      </c>
      <c r="H109" s="207">
        <v>12</v>
      </c>
      <c r="I109" s="208"/>
      <c r="J109" s="209">
        <f>ROUND(I109*H109,2)</f>
        <v>0</v>
      </c>
      <c r="K109" s="205" t="s">
        <v>146</v>
      </c>
      <c r="L109" s="43"/>
      <c r="M109" s="210" t="s">
        <v>19</v>
      </c>
      <c r="N109" s="211" t="s">
        <v>40</v>
      </c>
      <c r="O109" s="83"/>
      <c r="P109" s="212">
        <f>O109*H109</f>
        <v>0</v>
      </c>
      <c r="Q109" s="212">
        <v>6.7487499999999994E-05</v>
      </c>
      <c r="R109" s="212">
        <f>Q109*H109</f>
        <v>0.00080984999999999998</v>
      </c>
      <c r="S109" s="212">
        <v>0</v>
      </c>
      <c r="T109" s="213">
        <f>S109*H109</f>
        <v>0</v>
      </c>
      <c r="U109" s="37"/>
      <c r="V109" s="37"/>
      <c r="W109" s="37"/>
      <c r="X109" s="37"/>
      <c r="Y109" s="37"/>
      <c r="Z109" s="37"/>
      <c r="AA109" s="37"/>
      <c r="AB109" s="37"/>
      <c r="AC109" s="37"/>
      <c r="AD109" s="37"/>
      <c r="AE109" s="37"/>
      <c r="AR109" s="214" t="s">
        <v>236</v>
      </c>
      <c r="AT109" s="214" t="s">
        <v>142</v>
      </c>
      <c r="AU109" s="214" t="s">
        <v>79</v>
      </c>
      <c r="AY109" s="16" t="s">
        <v>140</v>
      </c>
      <c r="BE109" s="215">
        <f>IF(N109="základní",J109,0)</f>
        <v>0</v>
      </c>
      <c r="BF109" s="215">
        <f>IF(N109="snížená",J109,0)</f>
        <v>0</v>
      </c>
      <c r="BG109" s="215">
        <f>IF(N109="zákl. přenesená",J109,0)</f>
        <v>0</v>
      </c>
      <c r="BH109" s="215">
        <f>IF(N109="sníž. přenesená",J109,0)</f>
        <v>0</v>
      </c>
      <c r="BI109" s="215">
        <f>IF(N109="nulová",J109,0)</f>
        <v>0</v>
      </c>
      <c r="BJ109" s="16" t="s">
        <v>77</v>
      </c>
      <c r="BK109" s="215">
        <f>ROUND(I109*H109,2)</f>
        <v>0</v>
      </c>
      <c r="BL109" s="16" t="s">
        <v>236</v>
      </c>
      <c r="BM109" s="214" t="s">
        <v>1403</v>
      </c>
    </row>
    <row r="110" s="2" customFormat="1">
      <c r="A110" s="37"/>
      <c r="B110" s="38"/>
      <c r="C110" s="39"/>
      <c r="D110" s="216" t="s">
        <v>149</v>
      </c>
      <c r="E110" s="39"/>
      <c r="F110" s="217" t="s">
        <v>1404</v>
      </c>
      <c r="G110" s="39"/>
      <c r="H110" s="39"/>
      <c r="I110" s="218"/>
      <c r="J110" s="39"/>
      <c r="K110" s="39"/>
      <c r="L110" s="43"/>
      <c r="M110" s="219"/>
      <c r="N110" s="220"/>
      <c r="O110" s="83"/>
      <c r="P110" s="83"/>
      <c r="Q110" s="83"/>
      <c r="R110" s="83"/>
      <c r="S110" s="83"/>
      <c r="T110" s="84"/>
      <c r="U110" s="37"/>
      <c r="V110" s="37"/>
      <c r="W110" s="37"/>
      <c r="X110" s="37"/>
      <c r="Y110" s="37"/>
      <c r="Z110" s="37"/>
      <c r="AA110" s="37"/>
      <c r="AB110" s="37"/>
      <c r="AC110" s="37"/>
      <c r="AD110" s="37"/>
      <c r="AE110" s="37"/>
      <c r="AT110" s="16" t="s">
        <v>149</v>
      </c>
      <c r="AU110" s="16" t="s">
        <v>79</v>
      </c>
    </row>
    <row r="111" s="2" customFormat="1">
      <c r="A111" s="37"/>
      <c r="B111" s="38"/>
      <c r="C111" s="39"/>
      <c r="D111" s="223" t="s">
        <v>1221</v>
      </c>
      <c r="E111" s="39"/>
      <c r="F111" s="243" t="s">
        <v>1405</v>
      </c>
      <c r="G111" s="39"/>
      <c r="H111" s="39"/>
      <c r="I111" s="218"/>
      <c r="J111" s="39"/>
      <c r="K111" s="39"/>
      <c r="L111" s="43"/>
      <c r="M111" s="219"/>
      <c r="N111" s="220"/>
      <c r="O111" s="83"/>
      <c r="P111" s="83"/>
      <c r="Q111" s="83"/>
      <c r="R111" s="83"/>
      <c r="S111" s="83"/>
      <c r="T111" s="84"/>
      <c r="U111" s="37"/>
      <c r="V111" s="37"/>
      <c r="W111" s="37"/>
      <c r="X111" s="37"/>
      <c r="Y111" s="37"/>
      <c r="Z111" s="37"/>
      <c r="AA111" s="37"/>
      <c r="AB111" s="37"/>
      <c r="AC111" s="37"/>
      <c r="AD111" s="37"/>
      <c r="AE111" s="37"/>
      <c r="AT111" s="16" t="s">
        <v>1221</v>
      </c>
      <c r="AU111" s="16" t="s">
        <v>79</v>
      </c>
    </row>
    <row r="112" s="2" customFormat="1" ht="24.15" customHeight="1">
      <c r="A112" s="37"/>
      <c r="B112" s="38"/>
      <c r="C112" s="233" t="s">
        <v>214</v>
      </c>
      <c r="D112" s="233" t="s">
        <v>237</v>
      </c>
      <c r="E112" s="234" t="s">
        <v>1406</v>
      </c>
      <c r="F112" s="235" t="s">
        <v>1407</v>
      </c>
      <c r="G112" s="236" t="s">
        <v>1402</v>
      </c>
      <c r="H112" s="237">
        <v>12.6</v>
      </c>
      <c r="I112" s="238"/>
      <c r="J112" s="239">
        <f>ROUND(I112*H112,2)</f>
        <v>0</v>
      </c>
      <c r="K112" s="235" t="s">
        <v>19</v>
      </c>
      <c r="L112" s="240"/>
      <c r="M112" s="241" t="s">
        <v>19</v>
      </c>
      <c r="N112" s="242" t="s">
        <v>40</v>
      </c>
      <c r="O112" s="83"/>
      <c r="P112" s="212">
        <f>O112*H112</f>
        <v>0</v>
      </c>
      <c r="Q112" s="212">
        <v>0</v>
      </c>
      <c r="R112" s="212">
        <f>Q112*H112</f>
        <v>0</v>
      </c>
      <c r="S112" s="212">
        <v>0</v>
      </c>
      <c r="T112" s="213">
        <f>S112*H112</f>
        <v>0</v>
      </c>
      <c r="U112" s="37"/>
      <c r="V112" s="37"/>
      <c r="W112" s="37"/>
      <c r="X112" s="37"/>
      <c r="Y112" s="37"/>
      <c r="Z112" s="37"/>
      <c r="AA112" s="37"/>
      <c r="AB112" s="37"/>
      <c r="AC112" s="37"/>
      <c r="AD112" s="37"/>
      <c r="AE112" s="37"/>
      <c r="AR112" s="214" t="s">
        <v>367</v>
      </c>
      <c r="AT112" s="214" t="s">
        <v>237</v>
      </c>
      <c r="AU112" s="214" t="s">
        <v>79</v>
      </c>
      <c r="AY112" s="16" t="s">
        <v>140</v>
      </c>
      <c r="BE112" s="215">
        <f>IF(N112="základní",J112,0)</f>
        <v>0</v>
      </c>
      <c r="BF112" s="215">
        <f>IF(N112="snížená",J112,0)</f>
        <v>0</v>
      </c>
      <c r="BG112" s="215">
        <f>IF(N112="zákl. přenesená",J112,0)</f>
        <v>0</v>
      </c>
      <c r="BH112" s="215">
        <f>IF(N112="sníž. přenesená",J112,0)</f>
        <v>0</v>
      </c>
      <c r="BI112" s="215">
        <f>IF(N112="nulová",J112,0)</f>
        <v>0</v>
      </c>
      <c r="BJ112" s="16" t="s">
        <v>77</v>
      </c>
      <c r="BK112" s="215">
        <f>ROUND(I112*H112,2)</f>
        <v>0</v>
      </c>
      <c r="BL112" s="16" t="s">
        <v>236</v>
      </c>
      <c r="BM112" s="214" t="s">
        <v>1408</v>
      </c>
    </row>
    <row r="113" s="13" customFormat="1">
      <c r="A113" s="13"/>
      <c r="B113" s="221"/>
      <c r="C113" s="222"/>
      <c r="D113" s="223" t="s">
        <v>151</v>
      </c>
      <c r="E113" s="224" t="s">
        <v>19</v>
      </c>
      <c r="F113" s="225" t="s">
        <v>1409</v>
      </c>
      <c r="G113" s="222"/>
      <c r="H113" s="226">
        <v>12</v>
      </c>
      <c r="I113" s="227"/>
      <c r="J113" s="222"/>
      <c r="K113" s="222"/>
      <c r="L113" s="228"/>
      <c r="M113" s="229"/>
      <c r="N113" s="230"/>
      <c r="O113" s="230"/>
      <c r="P113" s="230"/>
      <c r="Q113" s="230"/>
      <c r="R113" s="230"/>
      <c r="S113" s="230"/>
      <c r="T113" s="231"/>
      <c r="U113" s="13"/>
      <c r="V113" s="13"/>
      <c r="W113" s="13"/>
      <c r="X113" s="13"/>
      <c r="Y113" s="13"/>
      <c r="Z113" s="13"/>
      <c r="AA113" s="13"/>
      <c r="AB113" s="13"/>
      <c r="AC113" s="13"/>
      <c r="AD113" s="13"/>
      <c r="AE113" s="13"/>
      <c r="AT113" s="232" t="s">
        <v>151</v>
      </c>
      <c r="AU113" s="232" t="s">
        <v>79</v>
      </c>
      <c r="AV113" s="13" t="s">
        <v>79</v>
      </c>
      <c r="AW113" s="13" t="s">
        <v>31</v>
      </c>
      <c r="AX113" s="13" t="s">
        <v>69</v>
      </c>
      <c r="AY113" s="232" t="s">
        <v>140</v>
      </c>
    </row>
    <row r="114" s="13" customFormat="1">
      <c r="A114" s="13"/>
      <c r="B114" s="221"/>
      <c r="C114" s="222"/>
      <c r="D114" s="223" t="s">
        <v>151</v>
      </c>
      <c r="E114" s="222"/>
      <c r="F114" s="225" t="s">
        <v>1410</v>
      </c>
      <c r="G114" s="222"/>
      <c r="H114" s="226">
        <v>12.6</v>
      </c>
      <c r="I114" s="227"/>
      <c r="J114" s="222"/>
      <c r="K114" s="222"/>
      <c r="L114" s="228"/>
      <c r="M114" s="229"/>
      <c r="N114" s="230"/>
      <c r="O114" s="230"/>
      <c r="P114" s="230"/>
      <c r="Q114" s="230"/>
      <c r="R114" s="230"/>
      <c r="S114" s="230"/>
      <c r="T114" s="231"/>
      <c r="U114" s="13"/>
      <c r="V114" s="13"/>
      <c r="W114" s="13"/>
      <c r="X114" s="13"/>
      <c r="Y114" s="13"/>
      <c r="Z114" s="13"/>
      <c r="AA114" s="13"/>
      <c r="AB114" s="13"/>
      <c r="AC114" s="13"/>
      <c r="AD114" s="13"/>
      <c r="AE114" s="13"/>
      <c r="AT114" s="232" t="s">
        <v>151</v>
      </c>
      <c r="AU114" s="232" t="s">
        <v>79</v>
      </c>
      <c r="AV114" s="13" t="s">
        <v>79</v>
      </c>
      <c r="AW114" s="13" t="s">
        <v>4</v>
      </c>
      <c r="AX114" s="13" t="s">
        <v>77</v>
      </c>
      <c r="AY114" s="232" t="s">
        <v>140</v>
      </c>
    </row>
    <row r="115" s="2" customFormat="1" ht="44.25" customHeight="1">
      <c r="A115" s="37"/>
      <c r="B115" s="38"/>
      <c r="C115" s="203" t="s">
        <v>220</v>
      </c>
      <c r="D115" s="203" t="s">
        <v>142</v>
      </c>
      <c r="E115" s="204" t="s">
        <v>569</v>
      </c>
      <c r="F115" s="205" t="s">
        <v>570</v>
      </c>
      <c r="G115" s="206" t="s">
        <v>524</v>
      </c>
      <c r="H115" s="244"/>
      <c r="I115" s="208"/>
      <c r="J115" s="209">
        <f>ROUND(I115*H115,2)</f>
        <v>0</v>
      </c>
      <c r="K115" s="205" t="s">
        <v>146</v>
      </c>
      <c r="L115" s="43"/>
      <c r="M115" s="210" t="s">
        <v>19</v>
      </c>
      <c r="N115" s="211" t="s">
        <v>40</v>
      </c>
      <c r="O115" s="83"/>
      <c r="P115" s="212">
        <f>O115*H115</f>
        <v>0</v>
      </c>
      <c r="Q115" s="212">
        <v>0</v>
      </c>
      <c r="R115" s="212">
        <f>Q115*H115</f>
        <v>0</v>
      </c>
      <c r="S115" s="212">
        <v>0</v>
      </c>
      <c r="T115" s="213">
        <f>S115*H115</f>
        <v>0</v>
      </c>
      <c r="U115" s="37"/>
      <c r="V115" s="37"/>
      <c r="W115" s="37"/>
      <c r="X115" s="37"/>
      <c r="Y115" s="37"/>
      <c r="Z115" s="37"/>
      <c r="AA115" s="37"/>
      <c r="AB115" s="37"/>
      <c r="AC115" s="37"/>
      <c r="AD115" s="37"/>
      <c r="AE115" s="37"/>
      <c r="AR115" s="214" t="s">
        <v>236</v>
      </c>
      <c r="AT115" s="214" t="s">
        <v>142</v>
      </c>
      <c r="AU115" s="214" t="s">
        <v>79</v>
      </c>
      <c r="AY115" s="16" t="s">
        <v>140</v>
      </c>
      <c r="BE115" s="215">
        <f>IF(N115="základní",J115,0)</f>
        <v>0</v>
      </c>
      <c r="BF115" s="215">
        <f>IF(N115="snížená",J115,0)</f>
        <v>0</v>
      </c>
      <c r="BG115" s="215">
        <f>IF(N115="zákl. přenesená",J115,0)</f>
        <v>0</v>
      </c>
      <c r="BH115" s="215">
        <f>IF(N115="sníž. přenesená",J115,0)</f>
        <v>0</v>
      </c>
      <c r="BI115" s="215">
        <f>IF(N115="nulová",J115,0)</f>
        <v>0</v>
      </c>
      <c r="BJ115" s="16" t="s">
        <v>77</v>
      </c>
      <c r="BK115" s="215">
        <f>ROUND(I115*H115,2)</f>
        <v>0</v>
      </c>
      <c r="BL115" s="16" t="s">
        <v>236</v>
      </c>
      <c r="BM115" s="214" t="s">
        <v>1411</v>
      </c>
    </row>
    <row r="116" s="2" customFormat="1">
      <c r="A116" s="37"/>
      <c r="B116" s="38"/>
      <c r="C116" s="39"/>
      <c r="D116" s="216" t="s">
        <v>149</v>
      </c>
      <c r="E116" s="39"/>
      <c r="F116" s="217" t="s">
        <v>572</v>
      </c>
      <c r="G116" s="39"/>
      <c r="H116" s="39"/>
      <c r="I116" s="218"/>
      <c r="J116" s="39"/>
      <c r="K116" s="39"/>
      <c r="L116" s="43"/>
      <c r="M116" s="219"/>
      <c r="N116" s="220"/>
      <c r="O116" s="83"/>
      <c r="P116" s="83"/>
      <c r="Q116" s="83"/>
      <c r="R116" s="83"/>
      <c r="S116" s="83"/>
      <c r="T116" s="84"/>
      <c r="U116" s="37"/>
      <c r="V116" s="37"/>
      <c r="W116" s="37"/>
      <c r="X116" s="37"/>
      <c r="Y116" s="37"/>
      <c r="Z116" s="37"/>
      <c r="AA116" s="37"/>
      <c r="AB116" s="37"/>
      <c r="AC116" s="37"/>
      <c r="AD116" s="37"/>
      <c r="AE116" s="37"/>
      <c r="AT116" s="16" t="s">
        <v>149</v>
      </c>
      <c r="AU116" s="16" t="s">
        <v>79</v>
      </c>
    </row>
    <row r="117" s="2" customFormat="1">
      <c r="A117" s="37"/>
      <c r="B117" s="38"/>
      <c r="C117" s="39"/>
      <c r="D117" s="223" t="s">
        <v>1221</v>
      </c>
      <c r="E117" s="39"/>
      <c r="F117" s="243" t="s">
        <v>1412</v>
      </c>
      <c r="G117" s="39"/>
      <c r="H117" s="39"/>
      <c r="I117" s="218"/>
      <c r="J117" s="39"/>
      <c r="K117" s="39"/>
      <c r="L117" s="43"/>
      <c r="M117" s="219"/>
      <c r="N117" s="220"/>
      <c r="O117" s="83"/>
      <c r="P117" s="83"/>
      <c r="Q117" s="83"/>
      <c r="R117" s="83"/>
      <c r="S117" s="83"/>
      <c r="T117" s="84"/>
      <c r="U117" s="37"/>
      <c r="V117" s="37"/>
      <c r="W117" s="37"/>
      <c r="X117" s="37"/>
      <c r="Y117" s="37"/>
      <c r="Z117" s="37"/>
      <c r="AA117" s="37"/>
      <c r="AB117" s="37"/>
      <c r="AC117" s="37"/>
      <c r="AD117" s="37"/>
      <c r="AE117" s="37"/>
      <c r="AT117" s="16" t="s">
        <v>1221</v>
      </c>
      <c r="AU117" s="16" t="s">
        <v>79</v>
      </c>
    </row>
    <row r="118" s="12" customFormat="1" ht="25.92" customHeight="1">
      <c r="A118" s="12"/>
      <c r="B118" s="187"/>
      <c r="C118" s="188"/>
      <c r="D118" s="189" t="s">
        <v>68</v>
      </c>
      <c r="E118" s="190" t="s">
        <v>764</v>
      </c>
      <c r="F118" s="190" t="s">
        <v>765</v>
      </c>
      <c r="G118" s="188"/>
      <c r="H118" s="188"/>
      <c r="I118" s="191"/>
      <c r="J118" s="192">
        <f>BK118</f>
        <v>0</v>
      </c>
      <c r="K118" s="188"/>
      <c r="L118" s="193"/>
      <c r="M118" s="194"/>
      <c r="N118" s="195"/>
      <c r="O118" s="195"/>
      <c r="P118" s="196">
        <f>SUM(P119:P121)</f>
        <v>0</v>
      </c>
      <c r="Q118" s="195"/>
      <c r="R118" s="196">
        <f>SUM(R119:R121)</f>
        <v>0</v>
      </c>
      <c r="S118" s="195"/>
      <c r="T118" s="197">
        <f>SUM(T119:T121)</f>
        <v>0</v>
      </c>
      <c r="U118" s="12"/>
      <c r="V118" s="12"/>
      <c r="W118" s="12"/>
      <c r="X118" s="12"/>
      <c r="Y118" s="12"/>
      <c r="Z118" s="12"/>
      <c r="AA118" s="12"/>
      <c r="AB118" s="12"/>
      <c r="AC118" s="12"/>
      <c r="AD118" s="12"/>
      <c r="AE118" s="12"/>
      <c r="AR118" s="198" t="s">
        <v>147</v>
      </c>
      <c r="AT118" s="199" t="s">
        <v>68</v>
      </c>
      <c r="AU118" s="199" t="s">
        <v>69</v>
      </c>
      <c r="AY118" s="198" t="s">
        <v>140</v>
      </c>
      <c r="BK118" s="200">
        <f>SUM(BK119:BK121)</f>
        <v>0</v>
      </c>
    </row>
    <row r="119" s="2" customFormat="1" ht="37.8" customHeight="1">
      <c r="A119" s="37"/>
      <c r="B119" s="38"/>
      <c r="C119" s="203" t="s">
        <v>226</v>
      </c>
      <c r="D119" s="203" t="s">
        <v>142</v>
      </c>
      <c r="E119" s="204" t="s">
        <v>1413</v>
      </c>
      <c r="F119" s="205" t="s">
        <v>1414</v>
      </c>
      <c r="G119" s="206" t="s">
        <v>768</v>
      </c>
      <c r="H119" s="207">
        <v>8</v>
      </c>
      <c r="I119" s="208"/>
      <c r="J119" s="209">
        <f>ROUND(I119*H119,2)</f>
        <v>0</v>
      </c>
      <c r="K119" s="205" t="s">
        <v>146</v>
      </c>
      <c r="L119" s="43"/>
      <c r="M119" s="210" t="s">
        <v>19</v>
      </c>
      <c r="N119" s="211" t="s">
        <v>40</v>
      </c>
      <c r="O119" s="83"/>
      <c r="P119" s="212">
        <f>O119*H119</f>
        <v>0</v>
      </c>
      <c r="Q119" s="212">
        <v>0</v>
      </c>
      <c r="R119" s="212">
        <f>Q119*H119</f>
        <v>0</v>
      </c>
      <c r="S119" s="212">
        <v>0</v>
      </c>
      <c r="T119" s="213">
        <f>S119*H119</f>
        <v>0</v>
      </c>
      <c r="U119" s="37"/>
      <c r="V119" s="37"/>
      <c r="W119" s="37"/>
      <c r="X119" s="37"/>
      <c r="Y119" s="37"/>
      <c r="Z119" s="37"/>
      <c r="AA119" s="37"/>
      <c r="AB119" s="37"/>
      <c r="AC119" s="37"/>
      <c r="AD119" s="37"/>
      <c r="AE119" s="37"/>
      <c r="AR119" s="214" t="s">
        <v>769</v>
      </c>
      <c r="AT119" s="214" t="s">
        <v>142</v>
      </c>
      <c r="AU119" s="214" t="s">
        <v>77</v>
      </c>
      <c r="AY119" s="16" t="s">
        <v>140</v>
      </c>
      <c r="BE119" s="215">
        <f>IF(N119="základní",J119,0)</f>
        <v>0</v>
      </c>
      <c r="BF119" s="215">
        <f>IF(N119="snížená",J119,0)</f>
        <v>0</v>
      </c>
      <c r="BG119" s="215">
        <f>IF(N119="zákl. přenesená",J119,0)</f>
        <v>0</v>
      </c>
      <c r="BH119" s="215">
        <f>IF(N119="sníž. přenesená",J119,0)</f>
        <v>0</v>
      </c>
      <c r="BI119" s="215">
        <f>IF(N119="nulová",J119,0)</f>
        <v>0</v>
      </c>
      <c r="BJ119" s="16" t="s">
        <v>77</v>
      </c>
      <c r="BK119" s="215">
        <f>ROUND(I119*H119,2)</f>
        <v>0</v>
      </c>
      <c r="BL119" s="16" t="s">
        <v>769</v>
      </c>
      <c r="BM119" s="214" t="s">
        <v>1415</v>
      </c>
    </row>
    <row r="120" s="2" customFormat="1">
      <c r="A120" s="37"/>
      <c r="B120" s="38"/>
      <c r="C120" s="39"/>
      <c r="D120" s="216" t="s">
        <v>149</v>
      </c>
      <c r="E120" s="39"/>
      <c r="F120" s="217" t="s">
        <v>1416</v>
      </c>
      <c r="G120" s="39"/>
      <c r="H120" s="39"/>
      <c r="I120" s="218"/>
      <c r="J120" s="39"/>
      <c r="K120" s="39"/>
      <c r="L120" s="43"/>
      <c r="M120" s="219"/>
      <c r="N120" s="220"/>
      <c r="O120" s="83"/>
      <c r="P120" s="83"/>
      <c r="Q120" s="83"/>
      <c r="R120" s="83"/>
      <c r="S120" s="83"/>
      <c r="T120" s="84"/>
      <c r="U120" s="37"/>
      <c r="V120" s="37"/>
      <c r="W120" s="37"/>
      <c r="X120" s="37"/>
      <c r="Y120" s="37"/>
      <c r="Z120" s="37"/>
      <c r="AA120" s="37"/>
      <c r="AB120" s="37"/>
      <c r="AC120" s="37"/>
      <c r="AD120" s="37"/>
      <c r="AE120" s="37"/>
      <c r="AT120" s="16" t="s">
        <v>149</v>
      </c>
      <c r="AU120" s="16" t="s">
        <v>77</v>
      </c>
    </row>
    <row r="121" s="13" customFormat="1">
      <c r="A121" s="13"/>
      <c r="B121" s="221"/>
      <c r="C121" s="222"/>
      <c r="D121" s="223" t="s">
        <v>151</v>
      </c>
      <c r="E121" s="224" t="s">
        <v>19</v>
      </c>
      <c r="F121" s="225" t="s">
        <v>1417</v>
      </c>
      <c r="G121" s="222"/>
      <c r="H121" s="226">
        <v>8</v>
      </c>
      <c r="I121" s="227"/>
      <c r="J121" s="222"/>
      <c r="K121" s="222"/>
      <c r="L121" s="228"/>
      <c r="M121" s="251"/>
      <c r="N121" s="252"/>
      <c r="O121" s="252"/>
      <c r="P121" s="252"/>
      <c r="Q121" s="252"/>
      <c r="R121" s="252"/>
      <c r="S121" s="252"/>
      <c r="T121" s="253"/>
      <c r="U121" s="13"/>
      <c r="V121" s="13"/>
      <c r="W121" s="13"/>
      <c r="X121" s="13"/>
      <c r="Y121" s="13"/>
      <c r="Z121" s="13"/>
      <c r="AA121" s="13"/>
      <c r="AB121" s="13"/>
      <c r="AC121" s="13"/>
      <c r="AD121" s="13"/>
      <c r="AE121" s="13"/>
      <c r="AT121" s="232" t="s">
        <v>151</v>
      </c>
      <c r="AU121" s="232" t="s">
        <v>77</v>
      </c>
      <c r="AV121" s="13" t="s">
        <v>79</v>
      </c>
      <c r="AW121" s="13" t="s">
        <v>31</v>
      </c>
      <c r="AX121" s="13" t="s">
        <v>69</v>
      </c>
      <c r="AY121" s="232" t="s">
        <v>140</v>
      </c>
    </row>
    <row r="122" s="2" customFormat="1" ht="6.96" customHeight="1">
      <c r="A122" s="37"/>
      <c r="B122" s="58"/>
      <c r="C122" s="59"/>
      <c r="D122" s="59"/>
      <c r="E122" s="59"/>
      <c r="F122" s="59"/>
      <c r="G122" s="59"/>
      <c r="H122" s="59"/>
      <c r="I122" s="59"/>
      <c r="J122" s="59"/>
      <c r="K122" s="59"/>
      <c r="L122" s="43"/>
      <c r="M122" s="37"/>
      <c r="O122" s="37"/>
      <c r="P122" s="37"/>
      <c r="Q122" s="37"/>
      <c r="R122" s="37"/>
      <c r="S122" s="37"/>
      <c r="T122" s="37"/>
      <c r="U122" s="37"/>
      <c r="V122" s="37"/>
      <c r="W122" s="37"/>
      <c r="X122" s="37"/>
      <c r="Y122" s="37"/>
      <c r="Z122" s="37"/>
      <c r="AA122" s="37"/>
      <c r="AB122" s="37"/>
      <c r="AC122" s="37"/>
      <c r="AD122" s="37"/>
      <c r="AE122" s="37"/>
    </row>
  </sheetData>
  <sheetProtection sheet="1" autoFilter="0" formatColumns="0" formatRows="0" objects="1" scenarios="1" spinCount="100000" saltValue="nm2V7XKthXiHJb7a9pDmX6FO9sLVzMiUJa8RGXQbzzeJa3M3d4FT5UlgwrlCMTbHaM8DMpClD8Pi9cgGaVy8Fg==" hashValue="EytY5pvcNMDAhwIvpulcQghpECraV48RZq00Ye1U4J2blIXJkbdW6vpko2ku9w/+F+cOPv9AvZE7ouPMpgCU1A==" algorithmName="SHA-512" password="CC35"/>
  <autoFilter ref="C82:K121"/>
  <mergeCells count="9">
    <mergeCell ref="E7:H7"/>
    <mergeCell ref="E9:H9"/>
    <mergeCell ref="E18:H18"/>
    <mergeCell ref="E27:H27"/>
    <mergeCell ref="E48:H48"/>
    <mergeCell ref="E50:H50"/>
    <mergeCell ref="E73:H73"/>
    <mergeCell ref="E75:H75"/>
    <mergeCell ref="L2:V2"/>
  </mergeCells>
  <hyperlinks>
    <hyperlink ref="F87" r:id="rId1" display="https://podminky.urs.cz/item/CS_URS_2021_02/751133012"/>
    <hyperlink ref="F91" r:id="rId2" display="https://podminky.urs.cz/item/CS_URS_2021_02/751322012"/>
    <hyperlink ref="F95" r:id="rId3" display="https://podminky.urs.cz/item/CS_URS_2021_02/751510042"/>
    <hyperlink ref="F98" r:id="rId4" display="https://podminky.urs.cz/item/CS_URS_2021_02/751510044"/>
    <hyperlink ref="F101" r:id="rId5" display="https://podminky.urs.cz/item/CS_URS_2021_02/751514679"/>
    <hyperlink ref="F106" r:id="rId6" display="https://podminky.urs.cz/item/CS_URS_2021_02/998751201"/>
    <hyperlink ref="F110" r:id="rId7" display="https://podminky.urs.cz/item/CS_URS_2021_02/767995111"/>
    <hyperlink ref="F116" r:id="rId8" display="https://podminky.urs.cz/item/CS_URS_2021_02/998767202"/>
    <hyperlink ref="F120" r:id="rId9" display="https://podminky.urs.cz/item/CS_URS_2021_02/HZS3212"/>
  </hyperlinks>
  <pageMargins left="0.39375" right="0.39375" top="0.39375" bottom="0.39375" header="0" footer="0"/>
  <pageSetup paperSize="9" orientation="portrait" blackAndWhite="1" fitToHeight="100"/>
  <headerFooter>
    <oddFooter>&amp;CStrana &amp;P z &amp;N</oddFooter>
  </headerFooter>
  <drawing r:id="rId10"/>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94</v>
      </c>
    </row>
    <row r="3" s="1" customFormat="1" ht="6.96" customHeight="1">
      <c r="B3" s="127"/>
      <c r="C3" s="128"/>
      <c r="D3" s="128"/>
      <c r="E3" s="128"/>
      <c r="F3" s="128"/>
      <c r="G3" s="128"/>
      <c r="H3" s="128"/>
      <c r="I3" s="128"/>
      <c r="J3" s="128"/>
      <c r="K3" s="128"/>
      <c r="L3" s="19"/>
      <c r="AT3" s="16" t="s">
        <v>79</v>
      </c>
    </row>
    <row r="4" s="1" customFormat="1" ht="24.96" customHeight="1">
      <c r="B4" s="19"/>
      <c r="D4" s="129" t="s">
        <v>101</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Stavební úpravy Zahradního domu Teplice</v>
      </c>
      <c r="F7" s="131"/>
      <c r="G7" s="131"/>
      <c r="H7" s="131"/>
      <c r="L7" s="19"/>
    </row>
    <row r="8" s="2" customFormat="1" ht="12" customHeight="1">
      <c r="A8" s="37"/>
      <c r="B8" s="43"/>
      <c r="C8" s="37"/>
      <c r="D8" s="131" t="s">
        <v>102</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1418</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22. 10. 2021</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ROUND(J81,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ROUND((SUM(BE81:BE148)),  2)</f>
        <v>0</v>
      </c>
      <c r="G33" s="37"/>
      <c r="H33" s="37"/>
      <c r="I33" s="147">
        <v>0.20999999999999999</v>
      </c>
      <c r="J33" s="146">
        <f>ROUND(((SUM(BE81:BE148))*I33),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ROUND((SUM(BF81:BF148)),  2)</f>
        <v>0</v>
      </c>
      <c r="G34" s="37"/>
      <c r="H34" s="37"/>
      <c r="I34" s="147">
        <v>0.14999999999999999</v>
      </c>
      <c r="J34" s="146">
        <f>ROUND(((SUM(BF81:BF148))*I34),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ROUND((SUM(BG81:BG148)),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ROUND((SUM(BH81:BH148)),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ROUND((SUM(BI81:BI148)),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104</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Stavební úpravy Zahradního domu Teplice</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102</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SO106 - Silnoproudá elektroinstalace</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22. 10. 2021</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105</v>
      </c>
      <c r="D57" s="161"/>
      <c r="E57" s="161"/>
      <c r="F57" s="161"/>
      <c r="G57" s="161"/>
      <c r="H57" s="161"/>
      <c r="I57" s="161"/>
      <c r="J57" s="162" t="s">
        <v>106</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J81</f>
        <v>0</v>
      </c>
      <c r="K59" s="39"/>
      <c r="L59" s="133"/>
      <c r="S59" s="37"/>
      <c r="T59" s="37"/>
      <c r="U59" s="37"/>
      <c r="V59" s="37"/>
      <c r="W59" s="37"/>
      <c r="X59" s="37"/>
      <c r="Y59" s="37"/>
      <c r="Z59" s="37"/>
      <c r="AA59" s="37"/>
      <c r="AB59" s="37"/>
      <c r="AC59" s="37"/>
      <c r="AD59" s="37"/>
      <c r="AE59" s="37"/>
      <c r="AU59" s="16" t="s">
        <v>107</v>
      </c>
    </row>
    <row r="60" s="9" customFormat="1" ht="24.96" customHeight="1">
      <c r="A60" s="9"/>
      <c r="B60" s="164"/>
      <c r="C60" s="165"/>
      <c r="D60" s="166" t="s">
        <v>117</v>
      </c>
      <c r="E60" s="167"/>
      <c r="F60" s="167"/>
      <c r="G60" s="167"/>
      <c r="H60" s="167"/>
      <c r="I60" s="167"/>
      <c r="J60" s="168">
        <f>J82</f>
        <v>0</v>
      </c>
      <c r="K60" s="165"/>
      <c r="L60" s="169"/>
      <c r="S60" s="9"/>
      <c r="T60" s="9"/>
      <c r="U60" s="9"/>
      <c r="V60" s="9"/>
      <c r="W60" s="9"/>
      <c r="X60" s="9"/>
      <c r="Y60" s="9"/>
      <c r="Z60" s="9"/>
      <c r="AA60" s="9"/>
      <c r="AB60" s="9"/>
      <c r="AC60" s="9"/>
      <c r="AD60" s="9"/>
      <c r="AE60" s="9"/>
    </row>
    <row r="61" s="10" customFormat="1" ht="19.92" customHeight="1">
      <c r="A61" s="10"/>
      <c r="B61" s="170"/>
      <c r="C61" s="171"/>
      <c r="D61" s="172" t="s">
        <v>1419</v>
      </c>
      <c r="E61" s="173"/>
      <c r="F61" s="173"/>
      <c r="G61" s="173"/>
      <c r="H61" s="173"/>
      <c r="I61" s="173"/>
      <c r="J61" s="174">
        <f>J83</f>
        <v>0</v>
      </c>
      <c r="K61" s="171"/>
      <c r="L61" s="175"/>
      <c r="S61" s="10"/>
      <c r="T61" s="10"/>
      <c r="U61" s="10"/>
      <c r="V61" s="10"/>
      <c r="W61" s="10"/>
      <c r="X61" s="10"/>
      <c r="Y61" s="10"/>
      <c r="Z61" s="10"/>
      <c r="AA61" s="10"/>
      <c r="AB61" s="10"/>
      <c r="AC61" s="10"/>
      <c r="AD61" s="10"/>
      <c r="AE61" s="10"/>
    </row>
    <row r="62" s="2" customFormat="1" ht="21.84" customHeight="1">
      <c r="A62" s="37"/>
      <c r="B62" s="38"/>
      <c r="C62" s="39"/>
      <c r="D62" s="39"/>
      <c r="E62" s="39"/>
      <c r="F62" s="39"/>
      <c r="G62" s="39"/>
      <c r="H62" s="39"/>
      <c r="I62" s="39"/>
      <c r="J62" s="39"/>
      <c r="K62" s="39"/>
      <c r="L62" s="133"/>
      <c r="S62" s="37"/>
      <c r="T62" s="37"/>
      <c r="U62" s="37"/>
      <c r="V62" s="37"/>
      <c r="W62" s="37"/>
      <c r="X62" s="37"/>
      <c r="Y62" s="37"/>
      <c r="Z62" s="37"/>
      <c r="AA62" s="37"/>
      <c r="AB62" s="37"/>
      <c r="AC62" s="37"/>
      <c r="AD62" s="37"/>
      <c r="AE62" s="37"/>
    </row>
    <row r="63" s="2" customFormat="1" ht="6.96" customHeight="1">
      <c r="A63" s="37"/>
      <c r="B63" s="58"/>
      <c r="C63" s="59"/>
      <c r="D63" s="59"/>
      <c r="E63" s="59"/>
      <c r="F63" s="59"/>
      <c r="G63" s="59"/>
      <c r="H63" s="59"/>
      <c r="I63" s="59"/>
      <c r="J63" s="59"/>
      <c r="K63" s="59"/>
      <c r="L63" s="133"/>
      <c r="S63" s="37"/>
      <c r="T63" s="37"/>
      <c r="U63" s="37"/>
      <c r="V63" s="37"/>
      <c r="W63" s="37"/>
      <c r="X63" s="37"/>
      <c r="Y63" s="37"/>
      <c r="Z63" s="37"/>
      <c r="AA63" s="37"/>
      <c r="AB63" s="37"/>
      <c r="AC63" s="37"/>
      <c r="AD63" s="37"/>
      <c r="AE63" s="37"/>
    </row>
    <row r="67" s="2" customFormat="1" ht="6.96" customHeight="1">
      <c r="A67" s="37"/>
      <c r="B67" s="60"/>
      <c r="C67" s="61"/>
      <c r="D67" s="61"/>
      <c r="E67" s="61"/>
      <c r="F67" s="61"/>
      <c r="G67" s="61"/>
      <c r="H67" s="61"/>
      <c r="I67" s="61"/>
      <c r="J67" s="61"/>
      <c r="K67" s="61"/>
      <c r="L67" s="133"/>
      <c r="S67" s="37"/>
      <c r="T67" s="37"/>
      <c r="U67" s="37"/>
      <c r="V67" s="37"/>
      <c r="W67" s="37"/>
      <c r="X67" s="37"/>
      <c r="Y67" s="37"/>
      <c r="Z67" s="37"/>
      <c r="AA67" s="37"/>
      <c r="AB67" s="37"/>
      <c r="AC67" s="37"/>
      <c r="AD67" s="37"/>
      <c r="AE67" s="37"/>
    </row>
    <row r="68" s="2" customFormat="1" ht="24.96" customHeight="1">
      <c r="A68" s="37"/>
      <c r="B68" s="38"/>
      <c r="C68" s="22" t="s">
        <v>125</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6.96" customHeight="1">
      <c r="A69" s="37"/>
      <c r="B69" s="38"/>
      <c r="C69" s="39"/>
      <c r="D69" s="39"/>
      <c r="E69" s="39"/>
      <c r="F69" s="39"/>
      <c r="G69" s="39"/>
      <c r="H69" s="39"/>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159" t="str">
        <f>E7</f>
        <v>Stavební úpravy Zahradního domu Teplice</v>
      </c>
      <c r="F71" s="31"/>
      <c r="G71" s="31"/>
      <c r="H71" s="31"/>
      <c r="I71" s="39"/>
      <c r="J71" s="39"/>
      <c r="K71" s="39"/>
      <c r="L71" s="133"/>
      <c r="S71" s="37"/>
      <c r="T71" s="37"/>
      <c r="U71" s="37"/>
      <c r="V71" s="37"/>
      <c r="W71" s="37"/>
      <c r="X71" s="37"/>
      <c r="Y71" s="37"/>
      <c r="Z71" s="37"/>
      <c r="AA71" s="37"/>
      <c r="AB71" s="37"/>
      <c r="AC71" s="37"/>
      <c r="AD71" s="37"/>
      <c r="AE71" s="37"/>
    </row>
    <row r="72" s="2" customFormat="1" ht="12" customHeight="1">
      <c r="A72" s="37"/>
      <c r="B72" s="38"/>
      <c r="C72" s="31" t="s">
        <v>102</v>
      </c>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6.5" customHeight="1">
      <c r="A73" s="37"/>
      <c r="B73" s="38"/>
      <c r="C73" s="39"/>
      <c r="D73" s="39"/>
      <c r="E73" s="68" t="str">
        <f>E9</f>
        <v>SO106 - Silnoproudá elektroinstalace</v>
      </c>
      <c r="F73" s="39"/>
      <c r="G73" s="39"/>
      <c r="H73" s="39"/>
      <c r="I73" s="39"/>
      <c r="J73" s="39"/>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2" customHeight="1">
      <c r="A75" s="37"/>
      <c r="B75" s="38"/>
      <c r="C75" s="31" t="s">
        <v>21</v>
      </c>
      <c r="D75" s="39"/>
      <c r="E75" s="39"/>
      <c r="F75" s="26" t="str">
        <f>F12</f>
        <v xml:space="preserve"> </v>
      </c>
      <c r="G75" s="39"/>
      <c r="H75" s="39"/>
      <c r="I75" s="31" t="s">
        <v>23</v>
      </c>
      <c r="J75" s="71" t="str">
        <f>IF(J12="","",J12)</f>
        <v>22. 10. 2021</v>
      </c>
      <c r="K75" s="39"/>
      <c r="L75" s="13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5.15" customHeight="1">
      <c r="A77" s="37"/>
      <c r="B77" s="38"/>
      <c r="C77" s="31" t="s">
        <v>25</v>
      </c>
      <c r="D77" s="39"/>
      <c r="E77" s="39"/>
      <c r="F77" s="26" t="str">
        <f>E15</f>
        <v xml:space="preserve"> </v>
      </c>
      <c r="G77" s="39"/>
      <c r="H77" s="39"/>
      <c r="I77" s="31" t="s">
        <v>30</v>
      </c>
      <c r="J77" s="35" t="str">
        <f>E21</f>
        <v xml:space="preserve"> </v>
      </c>
      <c r="K77" s="39"/>
      <c r="L77" s="133"/>
      <c r="S77" s="37"/>
      <c r="T77" s="37"/>
      <c r="U77" s="37"/>
      <c r="V77" s="37"/>
      <c r="W77" s="37"/>
      <c r="X77" s="37"/>
      <c r="Y77" s="37"/>
      <c r="Z77" s="37"/>
      <c r="AA77" s="37"/>
      <c r="AB77" s="37"/>
      <c r="AC77" s="37"/>
      <c r="AD77" s="37"/>
      <c r="AE77" s="37"/>
    </row>
    <row r="78" s="2" customFormat="1" ht="15.15" customHeight="1">
      <c r="A78" s="37"/>
      <c r="B78" s="38"/>
      <c r="C78" s="31" t="s">
        <v>28</v>
      </c>
      <c r="D78" s="39"/>
      <c r="E78" s="39"/>
      <c r="F78" s="26" t="str">
        <f>IF(E18="","",E18)</f>
        <v>Vyplň údaj</v>
      </c>
      <c r="G78" s="39"/>
      <c r="H78" s="39"/>
      <c r="I78" s="31" t="s">
        <v>32</v>
      </c>
      <c r="J78" s="35" t="str">
        <f>E24</f>
        <v xml:space="preserve"> </v>
      </c>
      <c r="K78" s="39"/>
      <c r="L78" s="133"/>
      <c r="S78" s="37"/>
      <c r="T78" s="37"/>
      <c r="U78" s="37"/>
      <c r="V78" s="37"/>
      <c r="W78" s="37"/>
      <c r="X78" s="37"/>
      <c r="Y78" s="37"/>
      <c r="Z78" s="37"/>
      <c r="AA78" s="37"/>
      <c r="AB78" s="37"/>
      <c r="AC78" s="37"/>
      <c r="AD78" s="37"/>
      <c r="AE78" s="37"/>
    </row>
    <row r="79" s="2" customFormat="1" ht="10.32" customHeight="1">
      <c r="A79" s="37"/>
      <c r="B79" s="38"/>
      <c r="C79" s="39"/>
      <c r="D79" s="39"/>
      <c r="E79" s="39"/>
      <c r="F79" s="39"/>
      <c r="G79" s="39"/>
      <c r="H79" s="39"/>
      <c r="I79" s="39"/>
      <c r="J79" s="39"/>
      <c r="K79" s="39"/>
      <c r="L79" s="133"/>
      <c r="S79" s="37"/>
      <c r="T79" s="37"/>
      <c r="U79" s="37"/>
      <c r="V79" s="37"/>
      <c r="W79" s="37"/>
      <c r="X79" s="37"/>
      <c r="Y79" s="37"/>
      <c r="Z79" s="37"/>
      <c r="AA79" s="37"/>
      <c r="AB79" s="37"/>
      <c r="AC79" s="37"/>
      <c r="AD79" s="37"/>
      <c r="AE79" s="37"/>
    </row>
    <row r="80" s="11" customFormat="1" ht="29.28" customHeight="1">
      <c r="A80" s="176"/>
      <c r="B80" s="177"/>
      <c r="C80" s="178" t="s">
        <v>126</v>
      </c>
      <c r="D80" s="179" t="s">
        <v>54</v>
      </c>
      <c r="E80" s="179" t="s">
        <v>50</v>
      </c>
      <c r="F80" s="179" t="s">
        <v>51</v>
      </c>
      <c r="G80" s="179" t="s">
        <v>127</v>
      </c>
      <c r="H80" s="179" t="s">
        <v>128</v>
      </c>
      <c r="I80" s="179" t="s">
        <v>129</v>
      </c>
      <c r="J80" s="179" t="s">
        <v>106</v>
      </c>
      <c r="K80" s="180" t="s">
        <v>130</v>
      </c>
      <c r="L80" s="181"/>
      <c r="M80" s="91" t="s">
        <v>19</v>
      </c>
      <c r="N80" s="92" t="s">
        <v>39</v>
      </c>
      <c r="O80" s="92" t="s">
        <v>131</v>
      </c>
      <c r="P80" s="92" t="s">
        <v>132</v>
      </c>
      <c r="Q80" s="92" t="s">
        <v>133</v>
      </c>
      <c r="R80" s="92" t="s">
        <v>134</v>
      </c>
      <c r="S80" s="92" t="s">
        <v>135</v>
      </c>
      <c r="T80" s="93" t="s">
        <v>136</v>
      </c>
      <c r="U80" s="176"/>
      <c r="V80" s="176"/>
      <c r="W80" s="176"/>
      <c r="X80" s="176"/>
      <c r="Y80" s="176"/>
      <c r="Z80" s="176"/>
      <c r="AA80" s="176"/>
      <c r="AB80" s="176"/>
      <c r="AC80" s="176"/>
      <c r="AD80" s="176"/>
      <c r="AE80" s="176"/>
    </row>
    <row r="81" s="2" customFormat="1" ht="22.8" customHeight="1">
      <c r="A81" s="37"/>
      <c r="B81" s="38"/>
      <c r="C81" s="98" t="s">
        <v>137</v>
      </c>
      <c r="D81" s="39"/>
      <c r="E81" s="39"/>
      <c r="F81" s="39"/>
      <c r="G81" s="39"/>
      <c r="H81" s="39"/>
      <c r="I81" s="39"/>
      <c r="J81" s="182">
        <f>BK81</f>
        <v>0</v>
      </c>
      <c r="K81" s="39"/>
      <c r="L81" s="43"/>
      <c r="M81" s="94"/>
      <c r="N81" s="183"/>
      <c r="O81" s="95"/>
      <c r="P81" s="184">
        <f>P82</f>
        <v>0</v>
      </c>
      <c r="Q81" s="95"/>
      <c r="R81" s="184">
        <f>R82</f>
        <v>0.049005</v>
      </c>
      <c r="S81" s="95"/>
      <c r="T81" s="185">
        <f>T82</f>
        <v>0</v>
      </c>
      <c r="U81" s="37"/>
      <c r="V81" s="37"/>
      <c r="W81" s="37"/>
      <c r="X81" s="37"/>
      <c r="Y81" s="37"/>
      <c r="Z81" s="37"/>
      <c r="AA81" s="37"/>
      <c r="AB81" s="37"/>
      <c r="AC81" s="37"/>
      <c r="AD81" s="37"/>
      <c r="AE81" s="37"/>
      <c r="AT81" s="16" t="s">
        <v>68</v>
      </c>
      <c r="AU81" s="16" t="s">
        <v>107</v>
      </c>
      <c r="BK81" s="186">
        <f>BK82</f>
        <v>0</v>
      </c>
    </row>
    <row r="82" s="12" customFormat="1" ht="25.92" customHeight="1">
      <c r="A82" s="12"/>
      <c r="B82" s="187"/>
      <c r="C82" s="188"/>
      <c r="D82" s="189" t="s">
        <v>68</v>
      </c>
      <c r="E82" s="190" t="s">
        <v>479</v>
      </c>
      <c r="F82" s="190" t="s">
        <v>480</v>
      </c>
      <c r="G82" s="188"/>
      <c r="H82" s="188"/>
      <c r="I82" s="191"/>
      <c r="J82" s="192">
        <f>BK82</f>
        <v>0</v>
      </c>
      <c r="K82" s="188"/>
      <c r="L82" s="193"/>
      <c r="M82" s="194"/>
      <c r="N82" s="195"/>
      <c r="O82" s="195"/>
      <c r="P82" s="196">
        <f>P83</f>
        <v>0</v>
      </c>
      <c r="Q82" s="195"/>
      <c r="R82" s="196">
        <f>R83</f>
        <v>0.049005</v>
      </c>
      <c r="S82" s="195"/>
      <c r="T82" s="197">
        <f>T83</f>
        <v>0</v>
      </c>
      <c r="U82" s="12"/>
      <c r="V82" s="12"/>
      <c r="W82" s="12"/>
      <c r="X82" s="12"/>
      <c r="Y82" s="12"/>
      <c r="Z82" s="12"/>
      <c r="AA82" s="12"/>
      <c r="AB82" s="12"/>
      <c r="AC82" s="12"/>
      <c r="AD82" s="12"/>
      <c r="AE82" s="12"/>
      <c r="AR82" s="198" t="s">
        <v>79</v>
      </c>
      <c r="AT82" s="199" t="s">
        <v>68</v>
      </c>
      <c r="AU82" s="199" t="s">
        <v>69</v>
      </c>
      <c r="AY82" s="198" t="s">
        <v>140</v>
      </c>
      <c r="BK82" s="200">
        <f>BK83</f>
        <v>0</v>
      </c>
    </row>
    <row r="83" s="12" customFormat="1" ht="22.8" customHeight="1">
      <c r="A83" s="12"/>
      <c r="B83" s="187"/>
      <c r="C83" s="188"/>
      <c r="D83" s="189" t="s">
        <v>68</v>
      </c>
      <c r="E83" s="201" t="s">
        <v>1420</v>
      </c>
      <c r="F83" s="201" t="s">
        <v>1421</v>
      </c>
      <c r="G83" s="188"/>
      <c r="H83" s="188"/>
      <c r="I83" s="191"/>
      <c r="J83" s="202">
        <f>BK83</f>
        <v>0</v>
      </c>
      <c r="K83" s="188"/>
      <c r="L83" s="193"/>
      <c r="M83" s="194"/>
      <c r="N83" s="195"/>
      <c r="O83" s="195"/>
      <c r="P83" s="196">
        <f>SUM(P84:P148)</f>
        <v>0</v>
      </c>
      <c r="Q83" s="195"/>
      <c r="R83" s="196">
        <f>SUM(R84:R148)</f>
        <v>0.049005</v>
      </c>
      <c r="S83" s="195"/>
      <c r="T83" s="197">
        <f>SUM(T84:T148)</f>
        <v>0</v>
      </c>
      <c r="U83" s="12"/>
      <c r="V83" s="12"/>
      <c r="W83" s="12"/>
      <c r="X83" s="12"/>
      <c r="Y83" s="12"/>
      <c r="Z83" s="12"/>
      <c r="AA83" s="12"/>
      <c r="AB83" s="12"/>
      <c r="AC83" s="12"/>
      <c r="AD83" s="12"/>
      <c r="AE83" s="12"/>
      <c r="AR83" s="198" t="s">
        <v>79</v>
      </c>
      <c r="AT83" s="199" t="s">
        <v>68</v>
      </c>
      <c r="AU83" s="199" t="s">
        <v>77</v>
      </c>
      <c r="AY83" s="198" t="s">
        <v>140</v>
      </c>
      <c r="BK83" s="200">
        <f>SUM(BK84:BK148)</f>
        <v>0</v>
      </c>
    </row>
    <row r="84" s="2" customFormat="1" ht="44.25" customHeight="1">
      <c r="A84" s="37"/>
      <c r="B84" s="38"/>
      <c r="C84" s="203" t="s">
        <v>77</v>
      </c>
      <c r="D84" s="203" t="s">
        <v>142</v>
      </c>
      <c r="E84" s="204" t="s">
        <v>1422</v>
      </c>
      <c r="F84" s="205" t="s">
        <v>1423</v>
      </c>
      <c r="G84" s="206" t="s">
        <v>423</v>
      </c>
      <c r="H84" s="207">
        <v>9</v>
      </c>
      <c r="I84" s="208"/>
      <c r="J84" s="209">
        <f>ROUND(I84*H84,2)</f>
        <v>0</v>
      </c>
      <c r="K84" s="205" t="s">
        <v>146</v>
      </c>
      <c r="L84" s="43"/>
      <c r="M84" s="210" t="s">
        <v>19</v>
      </c>
      <c r="N84" s="211" t="s">
        <v>40</v>
      </c>
      <c r="O84" s="83"/>
      <c r="P84" s="212">
        <f>O84*H84</f>
        <v>0</v>
      </c>
      <c r="Q84" s="212">
        <v>0</v>
      </c>
      <c r="R84" s="212">
        <f>Q84*H84</f>
        <v>0</v>
      </c>
      <c r="S84" s="212">
        <v>0</v>
      </c>
      <c r="T84" s="213">
        <f>S84*H84</f>
        <v>0</v>
      </c>
      <c r="U84" s="37"/>
      <c r="V84" s="37"/>
      <c r="W84" s="37"/>
      <c r="X84" s="37"/>
      <c r="Y84" s="37"/>
      <c r="Z84" s="37"/>
      <c r="AA84" s="37"/>
      <c r="AB84" s="37"/>
      <c r="AC84" s="37"/>
      <c r="AD84" s="37"/>
      <c r="AE84" s="37"/>
      <c r="AR84" s="214" t="s">
        <v>236</v>
      </c>
      <c r="AT84" s="214" t="s">
        <v>142</v>
      </c>
      <c r="AU84" s="214" t="s">
        <v>79</v>
      </c>
      <c r="AY84" s="16" t="s">
        <v>140</v>
      </c>
      <c r="BE84" s="215">
        <f>IF(N84="základní",J84,0)</f>
        <v>0</v>
      </c>
      <c r="BF84" s="215">
        <f>IF(N84="snížená",J84,0)</f>
        <v>0</v>
      </c>
      <c r="BG84" s="215">
        <f>IF(N84="zákl. přenesená",J84,0)</f>
        <v>0</v>
      </c>
      <c r="BH84" s="215">
        <f>IF(N84="sníž. přenesená",J84,0)</f>
        <v>0</v>
      </c>
      <c r="BI84" s="215">
        <f>IF(N84="nulová",J84,0)</f>
        <v>0</v>
      </c>
      <c r="BJ84" s="16" t="s">
        <v>77</v>
      </c>
      <c r="BK84" s="215">
        <f>ROUND(I84*H84,2)</f>
        <v>0</v>
      </c>
      <c r="BL84" s="16" t="s">
        <v>236</v>
      </c>
      <c r="BM84" s="214" t="s">
        <v>1424</v>
      </c>
    </row>
    <row r="85" s="2" customFormat="1">
      <c r="A85" s="37"/>
      <c r="B85" s="38"/>
      <c r="C85" s="39"/>
      <c r="D85" s="216" t="s">
        <v>149</v>
      </c>
      <c r="E85" s="39"/>
      <c r="F85" s="217" t="s">
        <v>1425</v>
      </c>
      <c r="G85" s="39"/>
      <c r="H85" s="39"/>
      <c r="I85" s="218"/>
      <c r="J85" s="39"/>
      <c r="K85" s="39"/>
      <c r="L85" s="43"/>
      <c r="M85" s="219"/>
      <c r="N85" s="220"/>
      <c r="O85" s="83"/>
      <c r="P85" s="83"/>
      <c r="Q85" s="83"/>
      <c r="R85" s="83"/>
      <c r="S85" s="83"/>
      <c r="T85" s="84"/>
      <c r="U85" s="37"/>
      <c r="V85" s="37"/>
      <c r="W85" s="37"/>
      <c r="X85" s="37"/>
      <c r="Y85" s="37"/>
      <c r="Z85" s="37"/>
      <c r="AA85" s="37"/>
      <c r="AB85" s="37"/>
      <c r="AC85" s="37"/>
      <c r="AD85" s="37"/>
      <c r="AE85" s="37"/>
      <c r="AT85" s="16" t="s">
        <v>149</v>
      </c>
      <c r="AU85" s="16" t="s">
        <v>79</v>
      </c>
    </row>
    <row r="86" s="2" customFormat="1" ht="24.15" customHeight="1">
      <c r="A86" s="37"/>
      <c r="B86" s="38"/>
      <c r="C86" s="233" t="s">
        <v>79</v>
      </c>
      <c r="D86" s="233" t="s">
        <v>237</v>
      </c>
      <c r="E86" s="234" t="s">
        <v>1426</v>
      </c>
      <c r="F86" s="235" t="s">
        <v>1427</v>
      </c>
      <c r="G86" s="236" t="s">
        <v>423</v>
      </c>
      <c r="H86" s="237">
        <v>9</v>
      </c>
      <c r="I86" s="238"/>
      <c r="J86" s="239">
        <f>ROUND(I86*H86,2)</f>
        <v>0</v>
      </c>
      <c r="K86" s="235" t="s">
        <v>146</v>
      </c>
      <c r="L86" s="240"/>
      <c r="M86" s="241" t="s">
        <v>19</v>
      </c>
      <c r="N86" s="242" t="s">
        <v>40</v>
      </c>
      <c r="O86" s="83"/>
      <c r="P86" s="212">
        <f>O86*H86</f>
        <v>0</v>
      </c>
      <c r="Q86" s="212">
        <v>5.0000000000000002E-05</v>
      </c>
      <c r="R86" s="212">
        <f>Q86*H86</f>
        <v>0.00045000000000000004</v>
      </c>
      <c r="S86" s="212">
        <v>0</v>
      </c>
      <c r="T86" s="213">
        <f>S86*H86</f>
        <v>0</v>
      </c>
      <c r="U86" s="37"/>
      <c r="V86" s="37"/>
      <c r="W86" s="37"/>
      <c r="X86" s="37"/>
      <c r="Y86" s="37"/>
      <c r="Z86" s="37"/>
      <c r="AA86" s="37"/>
      <c r="AB86" s="37"/>
      <c r="AC86" s="37"/>
      <c r="AD86" s="37"/>
      <c r="AE86" s="37"/>
      <c r="AR86" s="214" t="s">
        <v>367</v>
      </c>
      <c r="AT86" s="214" t="s">
        <v>237</v>
      </c>
      <c r="AU86" s="214" t="s">
        <v>79</v>
      </c>
      <c r="AY86" s="16" t="s">
        <v>140</v>
      </c>
      <c r="BE86" s="215">
        <f>IF(N86="základní",J86,0)</f>
        <v>0</v>
      </c>
      <c r="BF86" s="215">
        <f>IF(N86="snížená",J86,0)</f>
        <v>0</v>
      </c>
      <c r="BG86" s="215">
        <f>IF(N86="zákl. přenesená",J86,0)</f>
        <v>0</v>
      </c>
      <c r="BH86" s="215">
        <f>IF(N86="sníž. přenesená",J86,0)</f>
        <v>0</v>
      </c>
      <c r="BI86" s="215">
        <f>IF(N86="nulová",J86,0)</f>
        <v>0</v>
      </c>
      <c r="BJ86" s="16" t="s">
        <v>77</v>
      </c>
      <c r="BK86" s="215">
        <f>ROUND(I86*H86,2)</f>
        <v>0</v>
      </c>
      <c r="BL86" s="16" t="s">
        <v>236</v>
      </c>
      <c r="BM86" s="214" t="s">
        <v>1428</v>
      </c>
    </row>
    <row r="87" s="13" customFormat="1">
      <c r="A87" s="13"/>
      <c r="B87" s="221"/>
      <c r="C87" s="222"/>
      <c r="D87" s="223" t="s">
        <v>151</v>
      </c>
      <c r="E87" s="224" t="s">
        <v>19</v>
      </c>
      <c r="F87" s="225" t="s">
        <v>1429</v>
      </c>
      <c r="G87" s="222"/>
      <c r="H87" s="226">
        <v>9</v>
      </c>
      <c r="I87" s="227"/>
      <c r="J87" s="222"/>
      <c r="K87" s="222"/>
      <c r="L87" s="228"/>
      <c r="M87" s="229"/>
      <c r="N87" s="230"/>
      <c r="O87" s="230"/>
      <c r="P87" s="230"/>
      <c r="Q87" s="230"/>
      <c r="R87" s="230"/>
      <c r="S87" s="230"/>
      <c r="T87" s="231"/>
      <c r="U87" s="13"/>
      <c r="V87" s="13"/>
      <c r="W87" s="13"/>
      <c r="X87" s="13"/>
      <c r="Y87" s="13"/>
      <c r="Z87" s="13"/>
      <c r="AA87" s="13"/>
      <c r="AB87" s="13"/>
      <c r="AC87" s="13"/>
      <c r="AD87" s="13"/>
      <c r="AE87" s="13"/>
      <c r="AT87" s="232" t="s">
        <v>151</v>
      </c>
      <c r="AU87" s="232" t="s">
        <v>79</v>
      </c>
      <c r="AV87" s="13" t="s">
        <v>79</v>
      </c>
      <c r="AW87" s="13" t="s">
        <v>31</v>
      </c>
      <c r="AX87" s="13" t="s">
        <v>69</v>
      </c>
      <c r="AY87" s="232" t="s">
        <v>140</v>
      </c>
    </row>
    <row r="88" s="2" customFormat="1" ht="55.5" customHeight="1">
      <c r="A88" s="37"/>
      <c r="B88" s="38"/>
      <c r="C88" s="203" t="s">
        <v>159</v>
      </c>
      <c r="D88" s="203" t="s">
        <v>142</v>
      </c>
      <c r="E88" s="204" t="s">
        <v>1430</v>
      </c>
      <c r="F88" s="205" t="s">
        <v>1431</v>
      </c>
      <c r="G88" s="206" t="s">
        <v>382</v>
      </c>
      <c r="H88" s="207">
        <v>30</v>
      </c>
      <c r="I88" s="208"/>
      <c r="J88" s="209">
        <f>ROUND(I88*H88,2)</f>
        <v>0</v>
      </c>
      <c r="K88" s="205" t="s">
        <v>146</v>
      </c>
      <c r="L88" s="43"/>
      <c r="M88" s="210" t="s">
        <v>19</v>
      </c>
      <c r="N88" s="211" t="s">
        <v>40</v>
      </c>
      <c r="O88" s="83"/>
      <c r="P88" s="212">
        <f>O88*H88</f>
        <v>0</v>
      </c>
      <c r="Q88" s="212">
        <v>0</v>
      </c>
      <c r="R88" s="212">
        <f>Q88*H88</f>
        <v>0</v>
      </c>
      <c r="S88" s="212">
        <v>0</v>
      </c>
      <c r="T88" s="213">
        <f>S88*H88</f>
        <v>0</v>
      </c>
      <c r="U88" s="37"/>
      <c r="V88" s="37"/>
      <c r="W88" s="37"/>
      <c r="X88" s="37"/>
      <c r="Y88" s="37"/>
      <c r="Z88" s="37"/>
      <c r="AA88" s="37"/>
      <c r="AB88" s="37"/>
      <c r="AC88" s="37"/>
      <c r="AD88" s="37"/>
      <c r="AE88" s="37"/>
      <c r="AR88" s="214" t="s">
        <v>236</v>
      </c>
      <c r="AT88" s="214" t="s">
        <v>142</v>
      </c>
      <c r="AU88" s="214" t="s">
        <v>79</v>
      </c>
      <c r="AY88" s="16" t="s">
        <v>140</v>
      </c>
      <c r="BE88" s="215">
        <f>IF(N88="základní",J88,0)</f>
        <v>0</v>
      </c>
      <c r="BF88" s="215">
        <f>IF(N88="snížená",J88,0)</f>
        <v>0</v>
      </c>
      <c r="BG88" s="215">
        <f>IF(N88="zákl. přenesená",J88,0)</f>
        <v>0</v>
      </c>
      <c r="BH88" s="215">
        <f>IF(N88="sníž. přenesená",J88,0)</f>
        <v>0</v>
      </c>
      <c r="BI88" s="215">
        <f>IF(N88="nulová",J88,0)</f>
        <v>0</v>
      </c>
      <c r="BJ88" s="16" t="s">
        <v>77</v>
      </c>
      <c r="BK88" s="215">
        <f>ROUND(I88*H88,2)</f>
        <v>0</v>
      </c>
      <c r="BL88" s="16" t="s">
        <v>236</v>
      </c>
      <c r="BM88" s="214" t="s">
        <v>1432</v>
      </c>
    </row>
    <row r="89" s="2" customFormat="1">
      <c r="A89" s="37"/>
      <c r="B89" s="38"/>
      <c r="C89" s="39"/>
      <c r="D89" s="216" t="s">
        <v>149</v>
      </c>
      <c r="E89" s="39"/>
      <c r="F89" s="217" t="s">
        <v>1433</v>
      </c>
      <c r="G89" s="39"/>
      <c r="H89" s="39"/>
      <c r="I89" s="218"/>
      <c r="J89" s="39"/>
      <c r="K89" s="39"/>
      <c r="L89" s="43"/>
      <c r="M89" s="219"/>
      <c r="N89" s="220"/>
      <c r="O89" s="83"/>
      <c r="P89" s="83"/>
      <c r="Q89" s="83"/>
      <c r="R89" s="83"/>
      <c r="S89" s="83"/>
      <c r="T89" s="84"/>
      <c r="U89" s="37"/>
      <c r="V89" s="37"/>
      <c r="W89" s="37"/>
      <c r="X89" s="37"/>
      <c r="Y89" s="37"/>
      <c r="Z89" s="37"/>
      <c r="AA89" s="37"/>
      <c r="AB89" s="37"/>
      <c r="AC89" s="37"/>
      <c r="AD89" s="37"/>
      <c r="AE89" s="37"/>
      <c r="AT89" s="16" t="s">
        <v>149</v>
      </c>
      <c r="AU89" s="16" t="s">
        <v>79</v>
      </c>
    </row>
    <row r="90" s="2" customFormat="1" ht="24.15" customHeight="1">
      <c r="A90" s="37"/>
      <c r="B90" s="38"/>
      <c r="C90" s="233" t="s">
        <v>147</v>
      </c>
      <c r="D90" s="233" t="s">
        <v>237</v>
      </c>
      <c r="E90" s="234" t="s">
        <v>1434</v>
      </c>
      <c r="F90" s="235" t="s">
        <v>1435</v>
      </c>
      <c r="G90" s="236" t="s">
        <v>382</v>
      </c>
      <c r="H90" s="237">
        <v>34.5</v>
      </c>
      <c r="I90" s="238"/>
      <c r="J90" s="239">
        <f>ROUND(I90*H90,2)</f>
        <v>0</v>
      </c>
      <c r="K90" s="235" t="s">
        <v>146</v>
      </c>
      <c r="L90" s="240"/>
      <c r="M90" s="241" t="s">
        <v>19</v>
      </c>
      <c r="N90" s="242" t="s">
        <v>40</v>
      </c>
      <c r="O90" s="83"/>
      <c r="P90" s="212">
        <f>O90*H90</f>
        <v>0</v>
      </c>
      <c r="Q90" s="212">
        <v>6.9999999999999994E-05</v>
      </c>
      <c r="R90" s="212">
        <f>Q90*H90</f>
        <v>0.0024149999999999996</v>
      </c>
      <c r="S90" s="212">
        <v>0</v>
      </c>
      <c r="T90" s="213">
        <f>S90*H90</f>
        <v>0</v>
      </c>
      <c r="U90" s="37"/>
      <c r="V90" s="37"/>
      <c r="W90" s="37"/>
      <c r="X90" s="37"/>
      <c r="Y90" s="37"/>
      <c r="Z90" s="37"/>
      <c r="AA90" s="37"/>
      <c r="AB90" s="37"/>
      <c r="AC90" s="37"/>
      <c r="AD90" s="37"/>
      <c r="AE90" s="37"/>
      <c r="AR90" s="214" t="s">
        <v>367</v>
      </c>
      <c r="AT90" s="214" t="s">
        <v>237</v>
      </c>
      <c r="AU90" s="214" t="s">
        <v>79</v>
      </c>
      <c r="AY90" s="16" t="s">
        <v>140</v>
      </c>
      <c r="BE90" s="215">
        <f>IF(N90="základní",J90,0)</f>
        <v>0</v>
      </c>
      <c r="BF90" s="215">
        <f>IF(N90="snížená",J90,0)</f>
        <v>0</v>
      </c>
      <c r="BG90" s="215">
        <f>IF(N90="zákl. přenesená",J90,0)</f>
        <v>0</v>
      </c>
      <c r="BH90" s="215">
        <f>IF(N90="sníž. přenesená",J90,0)</f>
        <v>0</v>
      </c>
      <c r="BI90" s="215">
        <f>IF(N90="nulová",J90,0)</f>
        <v>0</v>
      </c>
      <c r="BJ90" s="16" t="s">
        <v>77</v>
      </c>
      <c r="BK90" s="215">
        <f>ROUND(I90*H90,2)</f>
        <v>0</v>
      </c>
      <c r="BL90" s="16" t="s">
        <v>236</v>
      </c>
      <c r="BM90" s="214" t="s">
        <v>1436</v>
      </c>
    </row>
    <row r="91" s="13" customFormat="1">
      <c r="A91" s="13"/>
      <c r="B91" s="221"/>
      <c r="C91" s="222"/>
      <c r="D91" s="223" t="s">
        <v>151</v>
      </c>
      <c r="E91" s="224" t="s">
        <v>19</v>
      </c>
      <c r="F91" s="225" t="s">
        <v>1437</v>
      </c>
      <c r="G91" s="222"/>
      <c r="H91" s="226">
        <v>30</v>
      </c>
      <c r="I91" s="227"/>
      <c r="J91" s="222"/>
      <c r="K91" s="222"/>
      <c r="L91" s="228"/>
      <c r="M91" s="229"/>
      <c r="N91" s="230"/>
      <c r="O91" s="230"/>
      <c r="P91" s="230"/>
      <c r="Q91" s="230"/>
      <c r="R91" s="230"/>
      <c r="S91" s="230"/>
      <c r="T91" s="231"/>
      <c r="U91" s="13"/>
      <c r="V91" s="13"/>
      <c r="W91" s="13"/>
      <c r="X91" s="13"/>
      <c r="Y91" s="13"/>
      <c r="Z91" s="13"/>
      <c r="AA91" s="13"/>
      <c r="AB91" s="13"/>
      <c r="AC91" s="13"/>
      <c r="AD91" s="13"/>
      <c r="AE91" s="13"/>
      <c r="AT91" s="232" t="s">
        <v>151</v>
      </c>
      <c r="AU91" s="232" t="s">
        <v>79</v>
      </c>
      <c r="AV91" s="13" t="s">
        <v>79</v>
      </c>
      <c r="AW91" s="13" t="s">
        <v>31</v>
      </c>
      <c r="AX91" s="13" t="s">
        <v>69</v>
      </c>
      <c r="AY91" s="232" t="s">
        <v>140</v>
      </c>
    </row>
    <row r="92" s="13" customFormat="1">
      <c r="A92" s="13"/>
      <c r="B92" s="221"/>
      <c r="C92" s="222"/>
      <c r="D92" s="223" t="s">
        <v>151</v>
      </c>
      <c r="E92" s="222"/>
      <c r="F92" s="225" t="s">
        <v>1438</v>
      </c>
      <c r="G92" s="222"/>
      <c r="H92" s="226">
        <v>34.5</v>
      </c>
      <c r="I92" s="227"/>
      <c r="J92" s="222"/>
      <c r="K92" s="222"/>
      <c r="L92" s="228"/>
      <c r="M92" s="229"/>
      <c r="N92" s="230"/>
      <c r="O92" s="230"/>
      <c r="P92" s="230"/>
      <c r="Q92" s="230"/>
      <c r="R92" s="230"/>
      <c r="S92" s="230"/>
      <c r="T92" s="231"/>
      <c r="U92" s="13"/>
      <c r="V92" s="13"/>
      <c r="W92" s="13"/>
      <c r="X92" s="13"/>
      <c r="Y92" s="13"/>
      <c r="Z92" s="13"/>
      <c r="AA92" s="13"/>
      <c r="AB92" s="13"/>
      <c r="AC92" s="13"/>
      <c r="AD92" s="13"/>
      <c r="AE92" s="13"/>
      <c r="AT92" s="232" t="s">
        <v>151</v>
      </c>
      <c r="AU92" s="232" t="s">
        <v>79</v>
      </c>
      <c r="AV92" s="13" t="s">
        <v>79</v>
      </c>
      <c r="AW92" s="13" t="s">
        <v>4</v>
      </c>
      <c r="AX92" s="13" t="s">
        <v>77</v>
      </c>
      <c r="AY92" s="232" t="s">
        <v>140</v>
      </c>
    </row>
    <row r="93" s="2" customFormat="1" ht="44.25" customHeight="1">
      <c r="A93" s="37"/>
      <c r="B93" s="38"/>
      <c r="C93" s="203" t="s">
        <v>171</v>
      </c>
      <c r="D93" s="203" t="s">
        <v>142</v>
      </c>
      <c r="E93" s="204" t="s">
        <v>1439</v>
      </c>
      <c r="F93" s="205" t="s">
        <v>1440</v>
      </c>
      <c r="G93" s="206" t="s">
        <v>382</v>
      </c>
      <c r="H93" s="207">
        <v>50</v>
      </c>
      <c r="I93" s="208"/>
      <c r="J93" s="209">
        <f>ROUND(I93*H93,2)</f>
        <v>0</v>
      </c>
      <c r="K93" s="205" t="s">
        <v>146</v>
      </c>
      <c r="L93" s="43"/>
      <c r="M93" s="210" t="s">
        <v>19</v>
      </c>
      <c r="N93" s="211" t="s">
        <v>40</v>
      </c>
      <c r="O93" s="83"/>
      <c r="P93" s="212">
        <f>O93*H93</f>
        <v>0</v>
      </c>
      <c r="Q93" s="212">
        <v>0</v>
      </c>
      <c r="R93" s="212">
        <f>Q93*H93</f>
        <v>0</v>
      </c>
      <c r="S93" s="212">
        <v>0</v>
      </c>
      <c r="T93" s="213">
        <f>S93*H93</f>
        <v>0</v>
      </c>
      <c r="U93" s="37"/>
      <c r="V93" s="37"/>
      <c r="W93" s="37"/>
      <c r="X93" s="37"/>
      <c r="Y93" s="37"/>
      <c r="Z93" s="37"/>
      <c r="AA93" s="37"/>
      <c r="AB93" s="37"/>
      <c r="AC93" s="37"/>
      <c r="AD93" s="37"/>
      <c r="AE93" s="37"/>
      <c r="AR93" s="214" t="s">
        <v>236</v>
      </c>
      <c r="AT93" s="214" t="s">
        <v>142</v>
      </c>
      <c r="AU93" s="214" t="s">
        <v>79</v>
      </c>
      <c r="AY93" s="16" t="s">
        <v>140</v>
      </c>
      <c r="BE93" s="215">
        <f>IF(N93="základní",J93,0)</f>
        <v>0</v>
      </c>
      <c r="BF93" s="215">
        <f>IF(N93="snížená",J93,0)</f>
        <v>0</v>
      </c>
      <c r="BG93" s="215">
        <f>IF(N93="zákl. přenesená",J93,0)</f>
        <v>0</v>
      </c>
      <c r="BH93" s="215">
        <f>IF(N93="sníž. přenesená",J93,0)</f>
        <v>0</v>
      </c>
      <c r="BI93" s="215">
        <f>IF(N93="nulová",J93,0)</f>
        <v>0</v>
      </c>
      <c r="BJ93" s="16" t="s">
        <v>77</v>
      </c>
      <c r="BK93" s="215">
        <f>ROUND(I93*H93,2)</f>
        <v>0</v>
      </c>
      <c r="BL93" s="16" t="s">
        <v>236</v>
      </c>
      <c r="BM93" s="214" t="s">
        <v>1441</v>
      </c>
    </row>
    <row r="94" s="2" customFormat="1">
      <c r="A94" s="37"/>
      <c r="B94" s="38"/>
      <c r="C94" s="39"/>
      <c r="D94" s="216" t="s">
        <v>149</v>
      </c>
      <c r="E94" s="39"/>
      <c r="F94" s="217" t="s">
        <v>1442</v>
      </c>
      <c r="G94" s="39"/>
      <c r="H94" s="39"/>
      <c r="I94" s="218"/>
      <c r="J94" s="39"/>
      <c r="K94" s="39"/>
      <c r="L94" s="43"/>
      <c r="M94" s="219"/>
      <c r="N94" s="220"/>
      <c r="O94" s="83"/>
      <c r="P94" s="83"/>
      <c r="Q94" s="83"/>
      <c r="R94" s="83"/>
      <c r="S94" s="83"/>
      <c r="T94" s="84"/>
      <c r="U94" s="37"/>
      <c r="V94" s="37"/>
      <c r="W94" s="37"/>
      <c r="X94" s="37"/>
      <c r="Y94" s="37"/>
      <c r="Z94" s="37"/>
      <c r="AA94" s="37"/>
      <c r="AB94" s="37"/>
      <c r="AC94" s="37"/>
      <c r="AD94" s="37"/>
      <c r="AE94" s="37"/>
      <c r="AT94" s="16" t="s">
        <v>149</v>
      </c>
      <c r="AU94" s="16" t="s">
        <v>79</v>
      </c>
    </row>
    <row r="95" s="2" customFormat="1" ht="24.15" customHeight="1">
      <c r="A95" s="37"/>
      <c r="B95" s="38"/>
      <c r="C95" s="233" t="s">
        <v>177</v>
      </c>
      <c r="D95" s="233" t="s">
        <v>237</v>
      </c>
      <c r="E95" s="234" t="s">
        <v>1443</v>
      </c>
      <c r="F95" s="235" t="s">
        <v>1444</v>
      </c>
      <c r="G95" s="236" t="s">
        <v>382</v>
      </c>
      <c r="H95" s="237">
        <v>57.5</v>
      </c>
      <c r="I95" s="238"/>
      <c r="J95" s="239">
        <f>ROUND(I95*H95,2)</f>
        <v>0</v>
      </c>
      <c r="K95" s="235" t="s">
        <v>146</v>
      </c>
      <c r="L95" s="240"/>
      <c r="M95" s="241" t="s">
        <v>19</v>
      </c>
      <c r="N95" s="242" t="s">
        <v>40</v>
      </c>
      <c r="O95" s="83"/>
      <c r="P95" s="212">
        <f>O95*H95</f>
        <v>0</v>
      </c>
      <c r="Q95" s="212">
        <v>0.00010000000000000001</v>
      </c>
      <c r="R95" s="212">
        <f>Q95*H95</f>
        <v>0.0057499999999999999</v>
      </c>
      <c r="S95" s="212">
        <v>0</v>
      </c>
      <c r="T95" s="213">
        <f>S95*H95</f>
        <v>0</v>
      </c>
      <c r="U95" s="37"/>
      <c r="V95" s="37"/>
      <c r="W95" s="37"/>
      <c r="X95" s="37"/>
      <c r="Y95" s="37"/>
      <c r="Z95" s="37"/>
      <c r="AA95" s="37"/>
      <c r="AB95" s="37"/>
      <c r="AC95" s="37"/>
      <c r="AD95" s="37"/>
      <c r="AE95" s="37"/>
      <c r="AR95" s="214" t="s">
        <v>367</v>
      </c>
      <c r="AT95" s="214" t="s">
        <v>237</v>
      </c>
      <c r="AU95" s="214" t="s">
        <v>79</v>
      </c>
      <c r="AY95" s="16" t="s">
        <v>140</v>
      </c>
      <c r="BE95" s="215">
        <f>IF(N95="základní",J95,0)</f>
        <v>0</v>
      </c>
      <c r="BF95" s="215">
        <f>IF(N95="snížená",J95,0)</f>
        <v>0</v>
      </c>
      <c r="BG95" s="215">
        <f>IF(N95="zákl. přenesená",J95,0)</f>
        <v>0</v>
      </c>
      <c r="BH95" s="215">
        <f>IF(N95="sníž. přenesená",J95,0)</f>
        <v>0</v>
      </c>
      <c r="BI95" s="215">
        <f>IF(N95="nulová",J95,0)</f>
        <v>0</v>
      </c>
      <c r="BJ95" s="16" t="s">
        <v>77</v>
      </c>
      <c r="BK95" s="215">
        <f>ROUND(I95*H95,2)</f>
        <v>0</v>
      </c>
      <c r="BL95" s="16" t="s">
        <v>236</v>
      </c>
      <c r="BM95" s="214" t="s">
        <v>1445</v>
      </c>
    </row>
    <row r="96" s="13" customFormat="1">
      <c r="A96" s="13"/>
      <c r="B96" s="221"/>
      <c r="C96" s="222"/>
      <c r="D96" s="223" t="s">
        <v>151</v>
      </c>
      <c r="E96" s="224" t="s">
        <v>19</v>
      </c>
      <c r="F96" s="225" t="s">
        <v>1446</v>
      </c>
      <c r="G96" s="222"/>
      <c r="H96" s="226">
        <v>50</v>
      </c>
      <c r="I96" s="227"/>
      <c r="J96" s="222"/>
      <c r="K96" s="222"/>
      <c r="L96" s="228"/>
      <c r="M96" s="229"/>
      <c r="N96" s="230"/>
      <c r="O96" s="230"/>
      <c r="P96" s="230"/>
      <c r="Q96" s="230"/>
      <c r="R96" s="230"/>
      <c r="S96" s="230"/>
      <c r="T96" s="231"/>
      <c r="U96" s="13"/>
      <c r="V96" s="13"/>
      <c r="W96" s="13"/>
      <c r="X96" s="13"/>
      <c r="Y96" s="13"/>
      <c r="Z96" s="13"/>
      <c r="AA96" s="13"/>
      <c r="AB96" s="13"/>
      <c r="AC96" s="13"/>
      <c r="AD96" s="13"/>
      <c r="AE96" s="13"/>
      <c r="AT96" s="232" t="s">
        <v>151</v>
      </c>
      <c r="AU96" s="232" t="s">
        <v>79</v>
      </c>
      <c r="AV96" s="13" t="s">
        <v>79</v>
      </c>
      <c r="AW96" s="13" t="s">
        <v>31</v>
      </c>
      <c r="AX96" s="13" t="s">
        <v>69</v>
      </c>
      <c r="AY96" s="232" t="s">
        <v>140</v>
      </c>
    </row>
    <row r="97" s="13" customFormat="1">
      <c r="A97" s="13"/>
      <c r="B97" s="221"/>
      <c r="C97" s="222"/>
      <c r="D97" s="223" t="s">
        <v>151</v>
      </c>
      <c r="E97" s="222"/>
      <c r="F97" s="225" t="s">
        <v>1447</v>
      </c>
      <c r="G97" s="222"/>
      <c r="H97" s="226">
        <v>57.5</v>
      </c>
      <c r="I97" s="227"/>
      <c r="J97" s="222"/>
      <c r="K97" s="222"/>
      <c r="L97" s="228"/>
      <c r="M97" s="229"/>
      <c r="N97" s="230"/>
      <c r="O97" s="230"/>
      <c r="P97" s="230"/>
      <c r="Q97" s="230"/>
      <c r="R97" s="230"/>
      <c r="S97" s="230"/>
      <c r="T97" s="231"/>
      <c r="U97" s="13"/>
      <c r="V97" s="13"/>
      <c r="W97" s="13"/>
      <c r="X97" s="13"/>
      <c r="Y97" s="13"/>
      <c r="Z97" s="13"/>
      <c r="AA97" s="13"/>
      <c r="AB97" s="13"/>
      <c r="AC97" s="13"/>
      <c r="AD97" s="13"/>
      <c r="AE97" s="13"/>
      <c r="AT97" s="232" t="s">
        <v>151</v>
      </c>
      <c r="AU97" s="232" t="s">
        <v>79</v>
      </c>
      <c r="AV97" s="13" t="s">
        <v>79</v>
      </c>
      <c r="AW97" s="13" t="s">
        <v>4</v>
      </c>
      <c r="AX97" s="13" t="s">
        <v>77</v>
      </c>
      <c r="AY97" s="232" t="s">
        <v>140</v>
      </c>
    </row>
    <row r="98" s="2" customFormat="1" ht="44.25" customHeight="1">
      <c r="A98" s="37"/>
      <c r="B98" s="38"/>
      <c r="C98" s="203" t="s">
        <v>184</v>
      </c>
      <c r="D98" s="203" t="s">
        <v>142</v>
      </c>
      <c r="E98" s="204" t="s">
        <v>1448</v>
      </c>
      <c r="F98" s="205" t="s">
        <v>1449</v>
      </c>
      <c r="G98" s="206" t="s">
        <v>382</v>
      </c>
      <c r="H98" s="207">
        <v>210</v>
      </c>
      <c r="I98" s="208"/>
      <c r="J98" s="209">
        <f>ROUND(I98*H98,2)</f>
        <v>0</v>
      </c>
      <c r="K98" s="205" t="s">
        <v>146</v>
      </c>
      <c r="L98" s="43"/>
      <c r="M98" s="210" t="s">
        <v>19</v>
      </c>
      <c r="N98" s="211" t="s">
        <v>40</v>
      </c>
      <c r="O98" s="83"/>
      <c r="P98" s="212">
        <f>O98*H98</f>
        <v>0</v>
      </c>
      <c r="Q98" s="212">
        <v>0</v>
      </c>
      <c r="R98" s="212">
        <f>Q98*H98</f>
        <v>0</v>
      </c>
      <c r="S98" s="212">
        <v>0</v>
      </c>
      <c r="T98" s="213">
        <f>S98*H98</f>
        <v>0</v>
      </c>
      <c r="U98" s="37"/>
      <c r="V98" s="37"/>
      <c r="W98" s="37"/>
      <c r="X98" s="37"/>
      <c r="Y98" s="37"/>
      <c r="Z98" s="37"/>
      <c r="AA98" s="37"/>
      <c r="AB98" s="37"/>
      <c r="AC98" s="37"/>
      <c r="AD98" s="37"/>
      <c r="AE98" s="37"/>
      <c r="AR98" s="214" t="s">
        <v>236</v>
      </c>
      <c r="AT98" s="214" t="s">
        <v>142</v>
      </c>
      <c r="AU98" s="214" t="s">
        <v>79</v>
      </c>
      <c r="AY98" s="16" t="s">
        <v>140</v>
      </c>
      <c r="BE98" s="215">
        <f>IF(N98="základní",J98,0)</f>
        <v>0</v>
      </c>
      <c r="BF98" s="215">
        <f>IF(N98="snížená",J98,0)</f>
        <v>0</v>
      </c>
      <c r="BG98" s="215">
        <f>IF(N98="zákl. přenesená",J98,0)</f>
        <v>0</v>
      </c>
      <c r="BH98" s="215">
        <f>IF(N98="sníž. přenesená",J98,0)</f>
        <v>0</v>
      </c>
      <c r="BI98" s="215">
        <f>IF(N98="nulová",J98,0)</f>
        <v>0</v>
      </c>
      <c r="BJ98" s="16" t="s">
        <v>77</v>
      </c>
      <c r="BK98" s="215">
        <f>ROUND(I98*H98,2)</f>
        <v>0</v>
      </c>
      <c r="BL98" s="16" t="s">
        <v>236</v>
      </c>
      <c r="BM98" s="214" t="s">
        <v>1450</v>
      </c>
    </row>
    <row r="99" s="2" customFormat="1">
      <c r="A99" s="37"/>
      <c r="B99" s="38"/>
      <c r="C99" s="39"/>
      <c r="D99" s="216" t="s">
        <v>149</v>
      </c>
      <c r="E99" s="39"/>
      <c r="F99" s="217" t="s">
        <v>1451</v>
      </c>
      <c r="G99" s="39"/>
      <c r="H99" s="39"/>
      <c r="I99" s="218"/>
      <c r="J99" s="39"/>
      <c r="K99" s="39"/>
      <c r="L99" s="43"/>
      <c r="M99" s="219"/>
      <c r="N99" s="220"/>
      <c r="O99" s="83"/>
      <c r="P99" s="83"/>
      <c r="Q99" s="83"/>
      <c r="R99" s="83"/>
      <c r="S99" s="83"/>
      <c r="T99" s="84"/>
      <c r="U99" s="37"/>
      <c r="V99" s="37"/>
      <c r="W99" s="37"/>
      <c r="X99" s="37"/>
      <c r="Y99" s="37"/>
      <c r="Z99" s="37"/>
      <c r="AA99" s="37"/>
      <c r="AB99" s="37"/>
      <c r="AC99" s="37"/>
      <c r="AD99" s="37"/>
      <c r="AE99" s="37"/>
      <c r="AT99" s="16" t="s">
        <v>149</v>
      </c>
      <c r="AU99" s="16" t="s">
        <v>79</v>
      </c>
    </row>
    <row r="100" s="2" customFormat="1" ht="24.15" customHeight="1">
      <c r="A100" s="37"/>
      <c r="B100" s="38"/>
      <c r="C100" s="233" t="s">
        <v>189</v>
      </c>
      <c r="D100" s="233" t="s">
        <v>237</v>
      </c>
      <c r="E100" s="234" t="s">
        <v>1452</v>
      </c>
      <c r="F100" s="235" t="s">
        <v>1453</v>
      </c>
      <c r="G100" s="236" t="s">
        <v>382</v>
      </c>
      <c r="H100" s="237">
        <v>195.5</v>
      </c>
      <c r="I100" s="238"/>
      <c r="J100" s="239">
        <f>ROUND(I100*H100,2)</f>
        <v>0</v>
      </c>
      <c r="K100" s="235" t="s">
        <v>146</v>
      </c>
      <c r="L100" s="240"/>
      <c r="M100" s="241" t="s">
        <v>19</v>
      </c>
      <c r="N100" s="242" t="s">
        <v>40</v>
      </c>
      <c r="O100" s="83"/>
      <c r="P100" s="212">
        <f>O100*H100</f>
        <v>0</v>
      </c>
      <c r="Q100" s="212">
        <v>0.00012</v>
      </c>
      <c r="R100" s="212">
        <f>Q100*H100</f>
        <v>0.023460000000000002</v>
      </c>
      <c r="S100" s="212">
        <v>0</v>
      </c>
      <c r="T100" s="213">
        <f>S100*H100</f>
        <v>0</v>
      </c>
      <c r="U100" s="37"/>
      <c r="V100" s="37"/>
      <c r="W100" s="37"/>
      <c r="X100" s="37"/>
      <c r="Y100" s="37"/>
      <c r="Z100" s="37"/>
      <c r="AA100" s="37"/>
      <c r="AB100" s="37"/>
      <c r="AC100" s="37"/>
      <c r="AD100" s="37"/>
      <c r="AE100" s="37"/>
      <c r="AR100" s="214" t="s">
        <v>367</v>
      </c>
      <c r="AT100" s="214" t="s">
        <v>237</v>
      </c>
      <c r="AU100" s="214" t="s">
        <v>79</v>
      </c>
      <c r="AY100" s="16" t="s">
        <v>140</v>
      </c>
      <c r="BE100" s="215">
        <f>IF(N100="základní",J100,0)</f>
        <v>0</v>
      </c>
      <c r="BF100" s="215">
        <f>IF(N100="snížená",J100,0)</f>
        <v>0</v>
      </c>
      <c r="BG100" s="215">
        <f>IF(N100="zákl. přenesená",J100,0)</f>
        <v>0</v>
      </c>
      <c r="BH100" s="215">
        <f>IF(N100="sníž. přenesená",J100,0)</f>
        <v>0</v>
      </c>
      <c r="BI100" s="215">
        <f>IF(N100="nulová",J100,0)</f>
        <v>0</v>
      </c>
      <c r="BJ100" s="16" t="s">
        <v>77</v>
      </c>
      <c r="BK100" s="215">
        <f>ROUND(I100*H100,2)</f>
        <v>0</v>
      </c>
      <c r="BL100" s="16" t="s">
        <v>236</v>
      </c>
      <c r="BM100" s="214" t="s">
        <v>1454</v>
      </c>
    </row>
    <row r="101" s="13" customFormat="1">
      <c r="A101" s="13"/>
      <c r="B101" s="221"/>
      <c r="C101" s="222"/>
      <c r="D101" s="223" t="s">
        <v>151</v>
      </c>
      <c r="E101" s="224" t="s">
        <v>19</v>
      </c>
      <c r="F101" s="225" t="s">
        <v>1455</v>
      </c>
      <c r="G101" s="222"/>
      <c r="H101" s="226">
        <v>170</v>
      </c>
      <c r="I101" s="227"/>
      <c r="J101" s="222"/>
      <c r="K101" s="222"/>
      <c r="L101" s="228"/>
      <c r="M101" s="229"/>
      <c r="N101" s="230"/>
      <c r="O101" s="230"/>
      <c r="P101" s="230"/>
      <c r="Q101" s="230"/>
      <c r="R101" s="230"/>
      <c r="S101" s="230"/>
      <c r="T101" s="231"/>
      <c r="U101" s="13"/>
      <c r="V101" s="13"/>
      <c r="W101" s="13"/>
      <c r="X101" s="13"/>
      <c r="Y101" s="13"/>
      <c r="Z101" s="13"/>
      <c r="AA101" s="13"/>
      <c r="AB101" s="13"/>
      <c r="AC101" s="13"/>
      <c r="AD101" s="13"/>
      <c r="AE101" s="13"/>
      <c r="AT101" s="232" t="s">
        <v>151</v>
      </c>
      <c r="AU101" s="232" t="s">
        <v>79</v>
      </c>
      <c r="AV101" s="13" t="s">
        <v>79</v>
      </c>
      <c r="AW101" s="13" t="s">
        <v>31</v>
      </c>
      <c r="AX101" s="13" t="s">
        <v>69</v>
      </c>
      <c r="AY101" s="232" t="s">
        <v>140</v>
      </c>
    </row>
    <row r="102" s="13" customFormat="1">
      <c r="A102" s="13"/>
      <c r="B102" s="221"/>
      <c r="C102" s="222"/>
      <c r="D102" s="223" t="s">
        <v>151</v>
      </c>
      <c r="E102" s="222"/>
      <c r="F102" s="225" t="s">
        <v>1456</v>
      </c>
      <c r="G102" s="222"/>
      <c r="H102" s="226">
        <v>195.5</v>
      </c>
      <c r="I102" s="227"/>
      <c r="J102" s="222"/>
      <c r="K102" s="222"/>
      <c r="L102" s="228"/>
      <c r="M102" s="229"/>
      <c r="N102" s="230"/>
      <c r="O102" s="230"/>
      <c r="P102" s="230"/>
      <c r="Q102" s="230"/>
      <c r="R102" s="230"/>
      <c r="S102" s="230"/>
      <c r="T102" s="231"/>
      <c r="U102" s="13"/>
      <c r="V102" s="13"/>
      <c r="W102" s="13"/>
      <c r="X102" s="13"/>
      <c r="Y102" s="13"/>
      <c r="Z102" s="13"/>
      <c r="AA102" s="13"/>
      <c r="AB102" s="13"/>
      <c r="AC102" s="13"/>
      <c r="AD102" s="13"/>
      <c r="AE102" s="13"/>
      <c r="AT102" s="232" t="s">
        <v>151</v>
      </c>
      <c r="AU102" s="232" t="s">
        <v>79</v>
      </c>
      <c r="AV102" s="13" t="s">
        <v>79</v>
      </c>
      <c r="AW102" s="13" t="s">
        <v>4</v>
      </c>
      <c r="AX102" s="13" t="s">
        <v>77</v>
      </c>
      <c r="AY102" s="232" t="s">
        <v>140</v>
      </c>
    </row>
    <row r="103" s="2" customFormat="1" ht="24.15" customHeight="1">
      <c r="A103" s="37"/>
      <c r="B103" s="38"/>
      <c r="C103" s="233" t="s">
        <v>195</v>
      </c>
      <c r="D103" s="233" t="s">
        <v>237</v>
      </c>
      <c r="E103" s="234" t="s">
        <v>1457</v>
      </c>
      <c r="F103" s="235" t="s">
        <v>1458</v>
      </c>
      <c r="G103" s="236" t="s">
        <v>382</v>
      </c>
      <c r="H103" s="237">
        <v>46</v>
      </c>
      <c r="I103" s="238"/>
      <c r="J103" s="239">
        <f>ROUND(I103*H103,2)</f>
        <v>0</v>
      </c>
      <c r="K103" s="235" t="s">
        <v>146</v>
      </c>
      <c r="L103" s="240"/>
      <c r="M103" s="241" t="s">
        <v>19</v>
      </c>
      <c r="N103" s="242" t="s">
        <v>40</v>
      </c>
      <c r="O103" s="83"/>
      <c r="P103" s="212">
        <f>O103*H103</f>
        <v>0</v>
      </c>
      <c r="Q103" s="212">
        <v>0.00017000000000000001</v>
      </c>
      <c r="R103" s="212">
        <f>Q103*H103</f>
        <v>0.0078200000000000006</v>
      </c>
      <c r="S103" s="212">
        <v>0</v>
      </c>
      <c r="T103" s="213">
        <f>S103*H103</f>
        <v>0</v>
      </c>
      <c r="U103" s="37"/>
      <c r="V103" s="37"/>
      <c r="W103" s="37"/>
      <c r="X103" s="37"/>
      <c r="Y103" s="37"/>
      <c r="Z103" s="37"/>
      <c r="AA103" s="37"/>
      <c r="AB103" s="37"/>
      <c r="AC103" s="37"/>
      <c r="AD103" s="37"/>
      <c r="AE103" s="37"/>
      <c r="AR103" s="214" t="s">
        <v>367</v>
      </c>
      <c r="AT103" s="214" t="s">
        <v>237</v>
      </c>
      <c r="AU103" s="214" t="s">
        <v>79</v>
      </c>
      <c r="AY103" s="16" t="s">
        <v>140</v>
      </c>
      <c r="BE103" s="215">
        <f>IF(N103="základní",J103,0)</f>
        <v>0</v>
      </c>
      <c r="BF103" s="215">
        <f>IF(N103="snížená",J103,0)</f>
        <v>0</v>
      </c>
      <c r="BG103" s="215">
        <f>IF(N103="zákl. přenesená",J103,0)</f>
        <v>0</v>
      </c>
      <c r="BH103" s="215">
        <f>IF(N103="sníž. přenesená",J103,0)</f>
        <v>0</v>
      </c>
      <c r="BI103" s="215">
        <f>IF(N103="nulová",J103,0)</f>
        <v>0</v>
      </c>
      <c r="BJ103" s="16" t="s">
        <v>77</v>
      </c>
      <c r="BK103" s="215">
        <f>ROUND(I103*H103,2)</f>
        <v>0</v>
      </c>
      <c r="BL103" s="16" t="s">
        <v>236</v>
      </c>
      <c r="BM103" s="214" t="s">
        <v>1459</v>
      </c>
    </row>
    <row r="104" s="13" customFormat="1">
      <c r="A104" s="13"/>
      <c r="B104" s="221"/>
      <c r="C104" s="222"/>
      <c r="D104" s="223" t="s">
        <v>151</v>
      </c>
      <c r="E104" s="224" t="s">
        <v>19</v>
      </c>
      <c r="F104" s="225" t="s">
        <v>1460</v>
      </c>
      <c r="G104" s="222"/>
      <c r="H104" s="226">
        <v>40</v>
      </c>
      <c r="I104" s="227"/>
      <c r="J104" s="222"/>
      <c r="K104" s="222"/>
      <c r="L104" s="228"/>
      <c r="M104" s="229"/>
      <c r="N104" s="230"/>
      <c r="O104" s="230"/>
      <c r="P104" s="230"/>
      <c r="Q104" s="230"/>
      <c r="R104" s="230"/>
      <c r="S104" s="230"/>
      <c r="T104" s="231"/>
      <c r="U104" s="13"/>
      <c r="V104" s="13"/>
      <c r="W104" s="13"/>
      <c r="X104" s="13"/>
      <c r="Y104" s="13"/>
      <c r="Z104" s="13"/>
      <c r="AA104" s="13"/>
      <c r="AB104" s="13"/>
      <c r="AC104" s="13"/>
      <c r="AD104" s="13"/>
      <c r="AE104" s="13"/>
      <c r="AT104" s="232" t="s">
        <v>151</v>
      </c>
      <c r="AU104" s="232" t="s">
        <v>79</v>
      </c>
      <c r="AV104" s="13" t="s">
        <v>79</v>
      </c>
      <c r="AW104" s="13" t="s">
        <v>31</v>
      </c>
      <c r="AX104" s="13" t="s">
        <v>69</v>
      </c>
      <c r="AY104" s="232" t="s">
        <v>140</v>
      </c>
    </row>
    <row r="105" s="13" customFormat="1">
      <c r="A105" s="13"/>
      <c r="B105" s="221"/>
      <c r="C105" s="222"/>
      <c r="D105" s="223" t="s">
        <v>151</v>
      </c>
      <c r="E105" s="222"/>
      <c r="F105" s="225" t="s">
        <v>1461</v>
      </c>
      <c r="G105" s="222"/>
      <c r="H105" s="226">
        <v>46</v>
      </c>
      <c r="I105" s="227"/>
      <c r="J105" s="222"/>
      <c r="K105" s="222"/>
      <c r="L105" s="228"/>
      <c r="M105" s="229"/>
      <c r="N105" s="230"/>
      <c r="O105" s="230"/>
      <c r="P105" s="230"/>
      <c r="Q105" s="230"/>
      <c r="R105" s="230"/>
      <c r="S105" s="230"/>
      <c r="T105" s="231"/>
      <c r="U105" s="13"/>
      <c r="V105" s="13"/>
      <c r="W105" s="13"/>
      <c r="X105" s="13"/>
      <c r="Y105" s="13"/>
      <c r="Z105" s="13"/>
      <c r="AA105" s="13"/>
      <c r="AB105" s="13"/>
      <c r="AC105" s="13"/>
      <c r="AD105" s="13"/>
      <c r="AE105" s="13"/>
      <c r="AT105" s="232" t="s">
        <v>151</v>
      </c>
      <c r="AU105" s="232" t="s">
        <v>79</v>
      </c>
      <c r="AV105" s="13" t="s">
        <v>79</v>
      </c>
      <c r="AW105" s="13" t="s">
        <v>4</v>
      </c>
      <c r="AX105" s="13" t="s">
        <v>77</v>
      </c>
      <c r="AY105" s="232" t="s">
        <v>140</v>
      </c>
    </row>
    <row r="106" s="2" customFormat="1" ht="44.25" customHeight="1">
      <c r="A106" s="37"/>
      <c r="B106" s="38"/>
      <c r="C106" s="203" t="s">
        <v>201</v>
      </c>
      <c r="D106" s="203" t="s">
        <v>142</v>
      </c>
      <c r="E106" s="204" t="s">
        <v>1462</v>
      </c>
      <c r="F106" s="205" t="s">
        <v>1463</v>
      </c>
      <c r="G106" s="206" t="s">
        <v>382</v>
      </c>
      <c r="H106" s="207">
        <v>30</v>
      </c>
      <c r="I106" s="208"/>
      <c r="J106" s="209">
        <f>ROUND(I106*H106,2)</f>
        <v>0</v>
      </c>
      <c r="K106" s="205" t="s">
        <v>146</v>
      </c>
      <c r="L106" s="43"/>
      <c r="M106" s="210" t="s">
        <v>19</v>
      </c>
      <c r="N106" s="211" t="s">
        <v>40</v>
      </c>
      <c r="O106" s="83"/>
      <c r="P106" s="212">
        <f>O106*H106</f>
        <v>0</v>
      </c>
      <c r="Q106" s="212">
        <v>0</v>
      </c>
      <c r="R106" s="212">
        <f>Q106*H106</f>
        <v>0</v>
      </c>
      <c r="S106" s="212">
        <v>0</v>
      </c>
      <c r="T106" s="213">
        <f>S106*H106</f>
        <v>0</v>
      </c>
      <c r="U106" s="37"/>
      <c r="V106" s="37"/>
      <c r="W106" s="37"/>
      <c r="X106" s="37"/>
      <c r="Y106" s="37"/>
      <c r="Z106" s="37"/>
      <c r="AA106" s="37"/>
      <c r="AB106" s="37"/>
      <c r="AC106" s="37"/>
      <c r="AD106" s="37"/>
      <c r="AE106" s="37"/>
      <c r="AR106" s="214" t="s">
        <v>236</v>
      </c>
      <c r="AT106" s="214" t="s">
        <v>142</v>
      </c>
      <c r="AU106" s="214" t="s">
        <v>79</v>
      </c>
      <c r="AY106" s="16" t="s">
        <v>140</v>
      </c>
      <c r="BE106" s="215">
        <f>IF(N106="základní",J106,0)</f>
        <v>0</v>
      </c>
      <c r="BF106" s="215">
        <f>IF(N106="snížená",J106,0)</f>
        <v>0</v>
      </c>
      <c r="BG106" s="215">
        <f>IF(N106="zákl. přenesená",J106,0)</f>
        <v>0</v>
      </c>
      <c r="BH106" s="215">
        <f>IF(N106="sníž. přenesená",J106,0)</f>
        <v>0</v>
      </c>
      <c r="BI106" s="215">
        <f>IF(N106="nulová",J106,0)</f>
        <v>0</v>
      </c>
      <c r="BJ106" s="16" t="s">
        <v>77</v>
      </c>
      <c r="BK106" s="215">
        <f>ROUND(I106*H106,2)</f>
        <v>0</v>
      </c>
      <c r="BL106" s="16" t="s">
        <v>236</v>
      </c>
      <c r="BM106" s="214" t="s">
        <v>1464</v>
      </c>
    </row>
    <row r="107" s="2" customFormat="1">
      <c r="A107" s="37"/>
      <c r="B107" s="38"/>
      <c r="C107" s="39"/>
      <c r="D107" s="216" t="s">
        <v>149</v>
      </c>
      <c r="E107" s="39"/>
      <c r="F107" s="217" t="s">
        <v>1465</v>
      </c>
      <c r="G107" s="39"/>
      <c r="H107" s="39"/>
      <c r="I107" s="218"/>
      <c r="J107" s="39"/>
      <c r="K107" s="39"/>
      <c r="L107" s="43"/>
      <c r="M107" s="219"/>
      <c r="N107" s="220"/>
      <c r="O107" s="83"/>
      <c r="P107" s="83"/>
      <c r="Q107" s="83"/>
      <c r="R107" s="83"/>
      <c r="S107" s="83"/>
      <c r="T107" s="84"/>
      <c r="U107" s="37"/>
      <c r="V107" s="37"/>
      <c r="W107" s="37"/>
      <c r="X107" s="37"/>
      <c r="Y107" s="37"/>
      <c r="Z107" s="37"/>
      <c r="AA107" s="37"/>
      <c r="AB107" s="37"/>
      <c r="AC107" s="37"/>
      <c r="AD107" s="37"/>
      <c r="AE107" s="37"/>
      <c r="AT107" s="16" t="s">
        <v>149</v>
      </c>
      <c r="AU107" s="16" t="s">
        <v>79</v>
      </c>
    </row>
    <row r="108" s="2" customFormat="1" ht="24.15" customHeight="1">
      <c r="A108" s="37"/>
      <c r="B108" s="38"/>
      <c r="C108" s="233" t="s">
        <v>207</v>
      </c>
      <c r="D108" s="233" t="s">
        <v>237</v>
      </c>
      <c r="E108" s="234" t="s">
        <v>1466</v>
      </c>
      <c r="F108" s="235" t="s">
        <v>1467</v>
      </c>
      <c r="G108" s="236" t="s">
        <v>382</v>
      </c>
      <c r="H108" s="237">
        <v>34.5</v>
      </c>
      <c r="I108" s="238"/>
      <c r="J108" s="239">
        <f>ROUND(I108*H108,2)</f>
        <v>0</v>
      </c>
      <c r="K108" s="235" t="s">
        <v>146</v>
      </c>
      <c r="L108" s="240"/>
      <c r="M108" s="241" t="s">
        <v>19</v>
      </c>
      <c r="N108" s="242" t="s">
        <v>40</v>
      </c>
      <c r="O108" s="83"/>
      <c r="P108" s="212">
        <f>O108*H108</f>
        <v>0</v>
      </c>
      <c r="Q108" s="212">
        <v>0.00016000000000000001</v>
      </c>
      <c r="R108" s="212">
        <f>Q108*H108</f>
        <v>0.0055200000000000006</v>
      </c>
      <c r="S108" s="212">
        <v>0</v>
      </c>
      <c r="T108" s="213">
        <f>S108*H108</f>
        <v>0</v>
      </c>
      <c r="U108" s="37"/>
      <c r="V108" s="37"/>
      <c r="W108" s="37"/>
      <c r="X108" s="37"/>
      <c r="Y108" s="37"/>
      <c r="Z108" s="37"/>
      <c r="AA108" s="37"/>
      <c r="AB108" s="37"/>
      <c r="AC108" s="37"/>
      <c r="AD108" s="37"/>
      <c r="AE108" s="37"/>
      <c r="AR108" s="214" t="s">
        <v>367</v>
      </c>
      <c r="AT108" s="214" t="s">
        <v>237</v>
      </c>
      <c r="AU108" s="214" t="s">
        <v>79</v>
      </c>
      <c r="AY108" s="16" t="s">
        <v>140</v>
      </c>
      <c r="BE108" s="215">
        <f>IF(N108="základní",J108,0)</f>
        <v>0</v>
      </c>
      <c r="BF108" s="215">
        <f>IF(N108="snížená",J108,0)</f>
        <v>0</v>
      </c>
      <c r="BG108" s="215">
        <f>IF(N108="zákl. přenesená",J108,0)</f>
        <v>0</v>
      </c>
      <c r="BH108" s="215">
        <f>IF(N108="sníž. přenesená",J108,0)</f>
        <v>0</v>
      </c>
      <c r="BI108" s="215">
        <f>IF(N108="nulová",J108,0)</f>
        <v>0</v>
      </c>
      <c r="BJ108" s="16" t="s">
        <v>77</v>
      </c>
      <c r="BK108" s="215">
        <f>ROUND(I108*H108,2)</f>
        <v>0</v>
      </c>
      <c r="BL108" s="16" t="s">
        <v>236</v>
      </c>
      <c r="BM108" s="214" t="s">
        <v>1468</v>
      </c>
    </row>
    <row r="109" s="13" customFormat="1">
      <c r="A109" s="13"/>
      <c r="B109" s="221"/>
      <c r="C109" s="222"/>
      <c r="D109" s="223" t="s">
        <v>151</v>
      </c>
      <c r="E109" s="224" t="s">
        <v>19</v>
      </c>
      <c r="F109" s="225" t="s">
        <v>1437</v>
      </c>
      <c r="G109" s="222"/>
      <c r="H109" s="226">
        <v>30</v>
      </c>
      <c r="I109" s="227"/>
      <c r="J109" s="222"/>
      <c r="K109" s="222"/>
      <c r="L109" s="228"/>
      <c r="M109" s="229"/>
      <c r="N109" s="230"/>
      <c r="O109" s="230"/>
      <c r="P109" s="230"/>
      <c r="Q109" s="230"/>
      <c r="R109" s="230"/>
      <c r="S109" s="230"/>
      <c r="T109" s="231"/>
      <c r="U109" s="13"/>
      <c r="V109" s="13"/>
      <c r="W109" s="13"/>
      <c r="X109" s="13"/>
      <c r="Y109" s="13"/>
      <c r="Z109" s="13"/>
      <c r="AA109" s="13"/>
      <c r="AB109" s="13"/>
      <c r="AC109" s="13"/>
      <c r="AD109" s="13"/>
      <c r="AE109" s="13"/>
      <c r="AT109" s="232" t="s">
        <v>151</v>
      </c>
      <c r="AU109" s="232" t="s">
        <v>79</v>
      </c>
      <c r="AV109" s="13" t="s">
        <v>79</v>
      </c>
      <c r="AW109" s="13" t="s">
        <v>31</v>
      </c>
      <c r="AX109" s="13" t="s">
        <v>69</v>
      </c>
      <c r="AY109" s="232" t="s">
        <v>140</v>
      </c>
    </row>
    <row r="110" s="13" customFormat="1">
      <c r="A110" s="13"/>
      <c r="B110" s="221"/>
      <c r="C110" s="222"/>
      <c r="D110" s="223" t="s">
        <v>151</v>
      </c>
      <c r="E110" s="222"/>
      <c r="F110" s="225" t="s">
        <v>1438</v>
      </c>
      <c r="G110" s="222"/>
      <c r="H110" s="226">
        <v>34.5</v>
      </c>
      <c r="I110" s="227"/>
      <c r="J110" s="222"/>
      <c r="K110" s="222"/>
      <c r="L110" s="228"/>
      <c r="M110" s="229"/>
      <c r="N110" s="230"/>
      <c r="O110" s="230"/>
      <c r="P110" s="230"/>
      <c r="Q110" s="230"/>
      <c r="R110" s="230"/>
      <c r="S110" s="230"/>
      <c r="T110" s="231"/>
      <c r="U110" s="13"/>
      <c r="V110" s="13"/>
      <c r="W110" s="13"/>
      <c r="X110" s="13"/>
      <c r="Y110" s="13"/>
      <c r="Z110" s="13"/>
      <c r="AA110" s="13"/>
      <c r="AB110" s="13"/>
      <c r="AC110" s="13"/>
      <c r="AD110" s="13"/>
      <c r="AE110" s="13"/>
      <c r="AT110" s="232" t="s">
        <v>151</v>
      </c>
      <c r="AU110" s="232" t="s">
        <v>79</v>
      </c>
      <c r="AV110" s="13" t="s">
        <v>79</v>
      </c>
      <c r="AW110" s="13" t="s">
        <v>4</v>
      </c>
      <c r="AX110" s="13" t="s">
        <v>77</v>
      </c>
      <c r="AY110" s="232" t="s">
        <v>140</v>
      </c>
    </row>
    <row r="111" s="2" customFormat="1" ht="49.05" customHeight="1">
      <c r="A111" s="37"/>
      <c r="B111" s="38"/>
      <c r="C111" s="203" t="s">
        <v>214</v>
      </c>
      <c r="D111" s="203" t="s">
        <v>142</v>
      </c>
      <c r="E111" s="204" t="s">
        <v>1469</v>
      </c>
      <c r="F111" s="205" t="s">
        <v>1470</v>
      </c>
      <c r="G111" s="206" t="s">
        <v>423</v>
      </c>
      <c r="H111" s="207">
        <v>7</v>
      </c>
      <c r="I111" s="208"/>
      <c r="J111" s="209">
        <f>ROUND(I111*H111,2)</f>
        <v>0</v>
      </c>
      <c r="K111" s="205" t="s">
        <v>146</v>
      </c>
      <c r="L111" s="43"/>
      <c r="M111" s="210" t="s">
        <v>19</v>
      </c>
      <c r="N111" s="211" t="s">
        <v>40</v>
      </c>
      <c r="O111" s="83"/>
      <c r="P111" s="212">
        <f>O111*H111</f>
        <v>0</v>
      </c>
      <c r="Q111" s="212">
        <v>0</v>
      </c>
      <c r="R111" s="212">
        <f>Q111*H111</f>
        <v>0</v>
      </c>
      <c r="S111" s="212">
        <v>0</v>
      </c>
      <c r="T111" s="213">
        <f>S111*H111</f>
        <v>0</v>
      </c>
      <c r="U111" s="37"/>
      <c r="V111" s="37"/>
      <c r="W111" s="37"/>
      <c r="X111" s="37"/>
      <c r="Y111" s="37"/>
      <c r="Z111" s="37"/>
      <c r="AA111" s="37"/>
      <c r="AB111" s="37"/>
      <c r="AC111" s="37"/>
      <c r="AD111" s="37"/>
      <c r="AE111" s="37"/>
      <c r="AR111" s="214" t="s">
        <v>236</v>
      </c>
      <c r="AT111" s="214" t="s">
        <v>142</v>
      </c>
      <c r="AU111" s="214" t="s">
        <v>79</v>
      </c>
      <c r="AY111" s="16" t="s">
        <v>140</v>
      </c>
      <c r="BE111" s="215">
        <f>IF(N111="základní",J111,0)</f>
        <v>0</v>
      </c>
      <c r="BF111" s="215">
        <f>IF(N111="snížená",J111,0)</f>
        <v>0</v>
      </c>
      <c r="BG111" s="215">
        <f>IF(N111="zákl. přenesená",J111,0)</f>
        <v>0</v>
      </c>
      <c r="BH111" s="215">
        <f>IF(N111="sníž. přenesená",J111,0)</f>
        <v>0</v>
      </c>
      <c r="BI111" s="215">
        <f>IF(N111="nulová",J111,0)</f>
        <v>0</v>
      </c>
      <c r="BJ111" s="16" t="s">
        <v>77</v>
      </c>
      <c r="BK111" s="215">
        <f>ROUND(I111*H111,2)</f>
        <v>0</v>
      </c>
      <c r="BL111" s="16" t="s">
        <v>236</v>
      </c>
      <c r="BM111" s="214" t="s">
        <v>1471</v>
      </c>
    </row>
    <row r="112" s="2" customFormat="1">
      <c r="A112" s="37"/>
      <c r="B112" s="38"/>
      <c r="C112" s="39"/>
      <c r="D112" s="216" t="s">
        <v>149</v>
      </c>
      <c r="E112" s="39"/>
      <c r="F112" s="217" t="s">
        <v>1472</v>
      </c>
      <c r="G112" s="39"/>
      <c r="H112" s="39"/>
      <c r="I112" s="218"/>
      <c r="J112" s="39"/>
      <c r="K112" s="39"/>
      <c r="L112" s="43"/>
      <c r="M112" s="219"/>
      <c r="N112" s="220"/>
      <c r="O112" s="83"/>
      <c r="P112" s="83"/>
      <c r="Q112" s="83"/>
      <c r="R112" s="83"/>
      <c r="S112" s="83"/>
      <c r="T112" s="84"/>
      <c r="U112" s="37"/>
      <c r="V112" s="37"/>
      <c r="W112" s="37"/>
      <c r="X112" s="37"/>
      <c r="Y112" s="37"/>
      <c r="Z112" s="37"/>
      <c r="AA112" s="37"/>
      <c r="AB112" s="37"/>
      <c r="AC112" s="37"/>
      <c r="AD112" s="37"/>
      <c r="AE112" s="37"/>
      <c r="AT112" s="16" t="s">
        <v>149</v>
      </c>
      <c r="AU112" s="16" t="s">
        <v>79</v>
      </c>
    </row>
    <row r="113" s="2" customFormat="1" ht="24.15" customHeight="1">
      <c r="A113" s="37"/>
      <c r="B113" s="38"/>
      <c r="C113" s="233" t="s">
        <v>220</v>
      </c>
      <c r="D113" s="233" t="s">
        <v>237</v>
      </c>
      <c r="E113" s="234" t="s">
        <v>1473</v>
      </c>
      <c r="F113" s="235" t="s">
        <v>1474</v>
      </c>
      <c r="G113" s="236" t="s">
        <v>423</v>
      </c>
      <c r="H113" s="237">
        <v>7</v>
      </c>
      <c r="I113" s="238"/>
      <c r="J113" s="239">
        <f>ROUND(I113*H113,2)</f>
        <v>0</v>
      </c>
      <c r="K113" s="235" t="s">
        <v>146</v>
      </c>
      <c r="L113" s="240"/>
      <c r="M113" s="241" t="s">
        <v>19</v>
      </c>
      <c r="N113" s="242" t="s">
        <v>40</v>
      </c>
      <c r="O113" s="83"/>
      <c r="P113" s="212">
        <f>O113*H113</f>
        <v>0</v>
      </c>
      <c r="Q113" s="212">
        <v>5.0000000000000002E-05</v>
      </c>
      <c r="R113" s="212">
        <f>Q113*H113</f>
        <v>0.00035</v>
      </c>
      <c r="S113" s="212">
        <v>0</v>
      </c>
      <c r="T113" s="213">
        <f>S113*H113</f>
        <v>0</v>
      </c>
      <c r="U113" s="37"/>
      <c r="V113" s="37"/>
      <c r="W113" s="37"/>
      <c r="X113" s="37"/>
      <c r="Y113" s="37"/>
      <c r="Z113" s="37"/>
      <c r="AA113" s="37"/>
      <c r="AB113" s="37"/>
      <c r="AC113" s="37"/>
      <c r="AD113" s="37"/>
      <c r="AE113" s="37"/>
      <c r="AR113" s="214" t="s">
        <v>367</v>
      </c>
      <c r="AT113" s="214" t="s">
        <v>237</v>
      </c>
      <c r="AU113" s="214" t="s">
        <v>79</v>
      </c>
      <c r="AY113" s="16" t="s">
        <v>140</v>
      </c>
      <c r="BE113" s="215">
        <f>IF(N113="základní",J113,0)</f>
        <v>0</v>
      </c>
      <c r="BF113" s="215">
        <f>IF(N113="snížená",J113,0)</f>
        <v>0</v>
      </c>
      <c r="BG113" s="215">
        <f>IF(N113="zákl. přenesená",J113,0)</f>
        <v>0</v>
      </c>
      <c r="BH113" s="215">
        <f>IF(N113="sníž. přenesená",J113,0)</f>
        <v>0</v>
      </c>
      <c r="BI113" s="215">
        <f>IF(N113="nulová",J113,0)</f>
        <v>0</v>
      </c>
      <c r="BJ113" s="16" t="s">
        <v>77</v>
      </c>
      <c r="BK113" s="215">
        <f>ROUND(I113*H113,2)</f>
        <v>0</v>
      </c>
      <c r="BL113" s="16" t="s">
        <v>236</v>
      </c>
      <c r="BM113" s="214" t="s">
        <v>1475</v>
      </c>
    </row>
    <row r="114" s="13" customFormat="1">
      <c r="A114" s="13"/>
      <c r="B114" s="221"/>
      <c r="C114" s="222"/>
      <c r="D114" s="223" t="s">
        <v>151</v>
      </c>
      <c r="E114" s="224" t="s">
        <v>19</v>
      </c>
      <c r="F114" s="225" t="s">
        <v>1476</v>
      </c>
      <c r="G114" s="222"/>
      <c r="H114" s="226">
        <v>7</v>
      </c>
      <c r="I114" s="227"/>
      <c r="J114" s="222"/>
      <c r="K114" s="222"/>
      <c r="L114" s="228"/>
      <c r="M114" s="229"/>
      <c r="N114" s="230"/>
      <c r="O114" s="230"/>
      <c r="P114" s="230"/>
      <c r="Q114" s="230"/>
      <c r="R114" s="230"/>
      <c r="S114" s="230"/>
      <c r="T114" s="231"/>
      <c r="U114" s="13"/>
      <c r="V114" s="13"/>
      <c r="W114" s="13"/>
      <c r="X114" s="13"/>
      <c r="Y114" s="13"/>
      <c r="Z114" s="13"/>
      <c r="AA114" s="13"/>
      <c r="AB114" s="13"/>
      <c r="AC114" s="13"/>
      <c r="AD114" s="13"/>
      <c r="AE114" s="13"/>
      <c r="AT114" s="232" t="s">
        <v>151</v>
      </c>
      <c r="AU114" s="232" t="s">
        <v>79</v>
      </c>
      <c r="AV114" s="13" t="s">
        <v>79</v>
      </c>
      <c r="AW114" s="13" t="s">
        <v>31</v>
      </c>
      <c r="AX114" s="13" t="s">
        <v>69</v>
      </c>
      <c r="AY114" s="232" t="s">
        <v>140</v>
      </c>
    </row>
    <row r="115" s="2" customFormat="1" ht="16.5" customHeight="1">
      <c r="A115" s="37"/>
      <c r="B115" s="38"/>
      <c r="C115" s="233" t="s">
        <v>226</v>
      </c>
      <c r="D115" s="233" t="s">
        <v>237</v>
      </c>
      <c r="E115" s="234" t="s">
        <v>1477</v>
      </c>
      <c r="F115" s="235" t="s">
        <v>1478</v>
      </c>
      <c r="G115" s="236" t="s">
        <v>423</v>
      </c>
      <c r="H115" s="237">
        <v>7</v>
      </c>
      <c r="I115" s="238"/>
      <c r="J115" s="239">
        <f>ROUND(I115*H115,2)</f>
        <v>0</v>
      </c>
      <c r="K115" s="235" t="s">
        <v>146</v>
      </c>
      <c r="L115" s="240"/>
      <c r="M115" s="241" t="s">
        <v>19</v>
      </c>
      <c r="N115" s="242" t="s">
        <v>40</v>
      </c>
      <c r="O115" s="83"/>
      <c r="P115" s="212">
        <f>O115*H115</f>
        <v>0</v>
      </c>
      <c r="Q115" s="212">
        <v>3.0000000000000001E-05</v>
      </c>
      <c r="R115" s="212">
        <f>Q115*H115</f>
        <v>0.00021000000000000001</v>
      </c>
      <c r="S115" s="212">
        <v>0</v>
      </c>
      <c r="T115" s="213">
        <f>S115*H115</f>
        <v>0</v>
      </c>
      <c r="U115" s="37"/>
      <c r="V115" s="37"/>
      <c r="W115" s="37"/>
      <c r="X115" s="37"/>
      <c r="Y115" s="37"/>
      <c r="Z115" s="37"/>
      <c r="AA115" s="37"/>
      <c r="AB115" s="37"/>
      <c r="AC115" s="37"/>
      <c r="AD115" s="37"/>
      <c r="AE115" s="37"/>
      <c r="AR115" s="214" t="s">
        <v>367</v>
      </c>
      <c r="AT115" s="214" t="s">
        <v>237</v>
      </c>
      <c r="AU115" s="214" t="s">
        <v>79</v>
      </c>
      <c r="AY115" s="16" t="s">
        <v>140</v>
      </c>
      <c r="BE115" s="215">
        <f>IF(N115="základní",J115,0)</f>
        <v>0</v>
      </c>
      <c r="BF115" s="215">
        <f>IF(N115="snížená",J115,0)</f>
        <v>0</v>
      </c>
      <c r="BG115" s="215">
        <f>IF(N115="zákl. přenesená",J115,0)</f>
        <v>0</v>
      </c>
      <c r="BH115" s="215">
        <f>IF(N115="sníž. přenesená",J115,0)</f>
        <v>0</v>
      </c>
      <c r="BI115" s="215">
        <f>IF(N115="nulová",J115,0)</f>
        <v>0</v>
      </c>
      <c r="BJ115" s="16" t="s">
        <v>77</v>
      </c>
      <c r="BK115" s="215">
        <f>ROUND(I115*H115,2)</f>
        <v>0</v>
      </c>
      <c r="BL115" s="16" t="s">
        <v>236</v>
      </c>
      <c r="BM115" s="214" t="s">
        <v>1479</v>
      </c>
    </row>
    <row r="116" s="13" customFormat="1">
      <c r="A116" s="13"/>
      <c r="B116" s="221"/>
      <c r="C116" s="222"/>
      <c r="D116" s="223" t="s">
        <v>151</v>
      </c>
      <c r="E116" s="224" t="s">
        <v>19</v>
      </c>
      <c r="F116" s="225" t="s">
        <v>1476</v>
      </c>
      <c r="G116" s="222"/>
      <c r="H116" s="226">
        <v>7</v>
      </c>
      <c r="I116" s="227"/>
      <c r="J116" s="222"/>
      <c r="K116" s="222"/>
      <c r="L116" s="228"/>
      <c r="M116" s="229"/>
      <c r="N116" s="230"/>
      <c r="O116" s="230"/>
      <c r="P116" s="230"/>
      <c r="Q116" s="230"/>
      <c r="R116" s="230"/>
      <c r="S116" s="230"/>
      <c r="T116" s="231"/>
      <c r="U116" s="13"/>
      <c r="V116" s="13"/>
      <c r="W116" s="13"/>
      <c r="X116" s="13"/>
      <c r="Y116" s="13"/>
      <c r="Z116" s="13"/>
      <c r="AA116" s="13"/>
      <c r="AB116" s="13"/>
      <c r="AC116" s="13"/>
      <c r="AD116" s="13"/>
      <c r="AE116" s="13"/>
      <c r="AT116" s="232" t="s">
        <v>151</v>
      </c>
      <c r="AU116" s="232" t="s">
        <v>79</v>
      </c>
      <c r="AV116" s="13" t="s">
        <v>79</v>
      </c>
      <c r="AW116" s="13" t="s">
        <v>31</v>
      </c>
      <c r="AX116" s="13" t="s">
        <v>69</v>
      </c>
      <c r="AY116" s="232" t="s">
        <v>140</v>
      </c>
    </row>
    <row r="117" s="2" customFormat="1" ht="16.5" customHeight="1">
      <c r="A117" s="37"/>
      <c r="B117" s="38"/>
      <c r="C117" s="233" t="s">
        <v>8</v>
      </c>
      <c r="D117" s="233" t="s">
        <v>237</v>
      </c>
      <c r="E117" s="234" t="s">
        <v>1480</v>
      </c>
      <c r="F117" s="235" t="s">
        <v>1481</v>
      </c>
      <c r="G117" s="236" t="s">
        <v>423</v>
      </c>
      <c r="H117" s="237">
        <v>7</v>
      </c>
      <c r="I117" s="238"/>
      <c r="J117" s="239">
        <f>ROUND(I117*H117,2)</f>
        <v>0</v>
      </c>
      <c r="K117" s="235" t="s">
        <v>146</v>
      </c>
      <c r="L117" s="240"/>
      <c r="M117" s="241" t="s">
        <v>19</v>
      </c>
      <c r="N117" s="242" t="s">
        <v>40</v>
      </c>
      <c r="O117" s="83"/>
      <c r="P117" s="212">
        <f>O117*H117</f>
        <v>0</v>
      </c>
      <c r="Q117" s="212">
        <v>1.0000000000000001E-05</v>
      </c>
      <c r="R117" s="212">
        <f>Q117*H117</f>
        <v>7.0000000000000007E-05</v>
      </c>
      <c r="S117" s="212">
        <v>0</v>
      </c>
      <c r="T117" s="213">
        <f>S117*H117</f>
        <v>0</v>
      </c>
      <c r="U117" s="37"/>
      <c r="V117" s="37"/>
      <c r="W117" s="37"/>
      <c r="X117" s="37"/>
      <c r="Y117" s="37"/>
      <c r="Z117" s="37"/>
      <c r="AA117" s="37"/>
      <c r="AB117" s="37"/>
      <c r="AC117" s="37"/>
      <c r="AD117" s="37"/>
      <c r="AE117" s="37"/>
      <c r="AR117" s="214" t="s">
        <v>367</v>
      </c>
      <c r="AT117" s="214" t="s">
        <v>237</v>
      </c>
      <c r="AU117" s="214" t="s">
        <v>79</v>
      </c>
      <c r="AY117" s="16" t="s">
        <v>140</v>
      </c>
      <c r="BE117" s="215">
        <f>IF(N117="základní",J117,0)</f>
        <v>0</v>
      </c>
      <c r="BF117" s="215">
        <f>IF(N117="snížená",J117,0)</f>
        <v>0</v>
      </c>
      <c r="BG117" s="215">
        <f>IF(N117="zákl. přenesená",J117,0)</f>
        <v>0</v>
      </c>
      <c r="BH117" s="215">
        <f>IF(N117="sníž. přenesená",J117,0)</f>
        <v>0</v>
      </c>
      <c r="BI117" s="215">
        <f>IF(N117="nulová",J117,0)</f>
        <v>0</v>
      </c>
      <c r="BJ117" s="16" t="s">
        <v>77</v>
      </c>
      <c r="BK117" s="215">
        <f>ROUND(I117*H117,2)</f>
        <v>0</v>
      </c>
      <c r="BL117" s="16" t="s">
        <v>236</v>
      </c>
      <c r="BM117" s="214" t="s">
        <v>1482</v>
      </c>
    </row>
    <row r="118" s="13" customFormat="1">
      <c r="A118" s="13"/>
      <c r="B118" s="221"/>
      <c r="C118" s="222"/>
      <c r="D118" s="223" t="s">
        <v>151</v>
      </c>
      <c r="E118" s="224" t="s">
        <v>19</v>
      </c>
      <c r="F118" s="225" t="s">
        <v>1476</v>
      </c>
      <c r="G118" s="222"/>
      <c r="H118" s="226">
        <v>7</v>
      </c>
      <c r="I118" s="227"/>
      <c r="J118" s="222"/>
      <c r="K118" s="222"/>
      <c r="L118" s="228"/>
      <c r="M118" s="229"/>
      <c r="N118" s="230"/>
      <c r="O118" s="230"/>
      <c r="P118" s="230"/>
      <c r="Q118" s="230"/>
      <c r="R118" s="230"/>
      <c r="S118" s="230"/>
      <c r="T118" s="231"/>
      <c r="U118" s="13"/>
      <c r="V118" s="13"/>
      <c r="W118" s="13"/>
      <c r="X118" s="13"/>
      <c r="Y118" s="13"/>
      <c r="Z118" s="13"/>
      <c r="AA118" s="13"/>
      <c r="AB118" s="13"/>
      <c r="AC118" s="13"/>
      <c r="AD118" s="13"/>
      <c r="AE118" s="13"/>
      <c r="AT118" s="232" t="s">
        <v>151</v>
      </c>
      <c r="AU118" s="232" t="s">
        <v>79</v>
      </c>
      <c r="AV118" s="13" t="s">
        <v>79</v>
      </c>
      <c r="AW118" s="13" t="s">
        <v>31</v>
      </c>
      <c r="AX118" s="13" t="s">
        <v>69</v>
      </c>
      <c r="AY118" s="232" t="s">
        <v>140</v>
      </c>
    </row>
    <row r="119" s="2" customFormat="1" ht="37.8" customHeight="1">
      <c r="A119" s="37"/>
      <c r="B119" s="38"/>
      <c r="C119" s="203" t="s">
        <v>236</v>
      </c>
      <c r="D119" s="203" t="s">
        <v>142</v>
      </c>
      <c r="E119" s="204" t="s">
        <v>1483</v>
      </c>
      <c r="F119" s="205" t="s">
        <v>1484</v>
      </c>
      <c r="G119" s="206" t="s">
        <v>423</v>
      </c>
      <c r="H119" s="207">
        <v>2</v>
      </c>
      <c r="I119" s="208"/>
      <c r="J119" s="209">
        <f>ROUND(I119*H119,2)</f>
        <v>0</v>
      </c>
      <c r="K119" s="205" t="s">
        <v>146</v>
      </c>
      <c r="L119" s="43"/>
      <c r="M119" s="210" t="s">
        <v>19</v>
      </c>
      <c r="N119" s="211" t="s">
        <v>40</v>
      </c>
      <c r="O119" s="83"/>
      <c r="P119" s="212">
        <f>O119*H119</f>
        <v>0</v>
      </c>
      <c r="Q119" s="212">
        <v>0</v>
      </c>
      <c r="R119" s="212">
        <f>Q119*H119</f>
        <v>0</v>
      </c>
      <c r="S119" s="212">
        <v>0</v>
      </c>
      <c r="T119" s="213">
        <f>S119*H119</f>
        <v>0</v>
      </c>
      <c r="U119" s="37"/>
      <c r="V119" s="37"/>
      <c r="W119" s="37"/>
      <c r="X119" s="37"/>
      <c r="Y119" s="37"/>
      <c r="Z119" s="37"/>
      <c r="AA119" s="37"/>
      <c r="AB119" s="37"/>
      <c r="AC119" s="37"/>
      <c r="AD119" s="37"/>
      <c r="AE119" s="37"/>
      <c r="AR119" s="214" t="s">
        <v>236</v>
      </c>
      <c r="AT119" s="214" t="s">
        <v>142</v>
      </c>
      <c r="AU119" s="214" t="s">
        <v>79</v>
      </c>
      <c r="AY119" s="16" t="s">
        <v>140</v>
      </c>
      <c r="BE119" s="215">
        <f>IF(N119="základní",J119,0)</f>
        <v>0</v>
      </c>
      <c r="BF119" s="215">
        <f>IF(N119="snížená",J119,0)</f>
        <v>0</v>
      </c>
      <c r="BG119" s="215">
        <f>IF(N119="zákl. přenesená",J119,0)</f>
        <v>0</v>
      </c>
      <c r="BH119" s="215">
        <f>IF(N119="sníž. přenesená",J119,0)</f>
        <v>0</v>
      </c>
      <c r="BI119" s="215">
        <f>IF(N119="nulová",J119,0)</f>
        <v>0</v>
      </c>
      <c r="BJ119" s="16" t="s">
        <v>77</v>
      </c>
      <c r="BK119" s="215">
        <f>ROUND(I119*H119,2)</f>
        <v>0</v>
      </c>
      <c r="BL119" s="16" t="s">
        <v>236</v>
      </c>
      <c r="BM119" s="214" t="s">
        <v>1485</v>
      </c>
    </row>
    <row r="120" s="2" customFormat="1">
      <c r="A120" s="37"/>
      <c r="B120" s="38"/>
      <c r="C120" s="39"/>
      <c r="D120" s="216" t="s">
        <v>149</v>
      </c>
      <c r="E120" s="39"/>
      <c r="F120" s="217" t="s">
        <v>1486</v>
      </c>
      <c r="G120" s="39"/>
      <c r="H120" s="39"/>
      <c r="I120" s="218"/>
      <c r="J120" s="39"/>
      <c r="K120" s="39"/>
      <c r="L120" s="43"/>
      <c r="M120" s="219"/>
      <c r="N120" s="220"/>
      <c r="O120" s="83"/>
      <c r="P120" s="83"/>
      <c r="Q120" s="83"/>
      <c r="R120" s="83"/>
      <c r="S120" s="83"/>
      <c r="T120" s="84"/>
      <c r="U120" s="37"/>
      <c r="V120" s="37"/>
      <c r="W120" s="37"/>
      <c r="X120" s="37"/>
      <c r="Y120" s="37"/>
      <c r="Z120" s="37"/>
      <c r="AA120" s="37"/>
      <c r="AB120" s="37"/>
      <c r="AC120" s="37"/>
      <c r="AD120" s="37"/>
      <c r="AE120" s="37"/>
      <c r="AT120" s="16" t="s">
        <v>149</v>
      </c>
      <c r="AU120" s="16" t="s">
        <v>79</v>
      </c>
    </row>
    <row r="121" s="2" customFormat="1" ht="24.15" customHeight="1">
      <c r="A121" s="37"/>
      <c r="B121" s="38"/>
      <c r="C121" s="233" t="s">
        <v>242</v>
      </c>
      <c r="D121" s="233" t="s">
        <v>237</v>
      </c>
      <c r="E121" s="234" t="s">
        <v>1487</v>
      </c>
      <c r="F121" s="235" t="s">
        <v>1488</v>
      </c>
      <c r="G121" s="236" t="s">
        <v>423</v>
      </c>
      <c r="H121" s="237">
        <v>2</v>
      </c>
      <c r="I121" s="238"/>
      <c r="J121" s="239">
        <f>ROUND(I121*H121,2)</f>
        <v>0</v>
      </c>
      <c r="K121" s="235" t="s">
        <v>146</v>
      </c>
      <c r="L121" s="240"/>
      <c r="M121" s="241" t="s">
        <v>19</v>
      </c>
      <c r="N121" s="242" t="s">
        <v>40</v>
      </c>
      <c r="O121" s="83"/>
      <c r="P121" s="212">
        <f>O121*H121</f>
        <v>0</v>
      </c>
      <c r="Q121" s="212">
        <v>4.0000000000000003E-05</v>
      </c>
      <c r="R121" s="212">
        <f>Q121*H121</f>
        <v>8.0000000000000007E-05</v>
      </c>
      <c r="S121" s="212">
        <v>0</v>
      </c>
      <c r="T121" s="213">
        <f>S121*H121</f>
        <v>0</v>
      </c>
      <c r="U121" s="37"/>
      <c r="V121" s="37"/>
      <c r="W121" s="37"/>
      <c r="X121" s="37"/>
      <c r="Y121" s="37"/>
      <c r="Z121" s="37"/>
      <c r="AA121" s="37"/>
      <c r="AB121" s="37"/>
      <c r="AC121" s="37"/>
      <c r="AD121" s="37"/>
      <c r="AE121" s="37"/>
      <c r="AR121" s="214" t="s">
        <v>367</v>
      </c>
      <c r="AT121" s="214" t="s">
        <v>237</v>
      </c>
      <c r="AU121" s="214" t="s">
        <v>79</v>
      </c>
      <c r="AY121" s="16" t="s">
        <v>140</v>
      </c>
      <c r="BE121" s="215">
        <f>IF(N121="základní",J121,0)</f>
        <v>0</v>
      </c>
      <c r="BF121" s="215">
        <f>IF(N121="snížená",J121,0)</f>
        <v>0</v>
      </c>
      <c r="BG121" s="215">
        <f>IF(N121="zákl. přenesená",J121,0)</f>
        <v>0</v>
      </c>
      <c r="BH121" s="215">
        <f>IF(N121="sníž. přenesená",J121,0)</f>
        <v>0</v>
      </c>
      <c r="BI121" s="215">
        <f>IF(N121="nulová",J121,0)</f>
        <v>0</v>
      </c>
      <c r="BJ121" s="16" t="s">
        <v>77</v>
      </c>
      <c r="BK121" s="215">
        <f>ROUND(I121*H121,2)</f>
        <v>0</v>
      </c>
      <c r="BL121" s="16" t="s">
        <v>236</v>
      </c>
      <c r="BM121" s="214" t="s">
        <v>1489</v>
      </c>
    </row>
    <row r="122" s="13" customFormat="1">
      <c r="A122" s="13"/>
      <c r="B122" s="221"/>
      <c r="C122" s="222"/>
      <c r="D122" s="223" t="s">
        <v>151</v>
      </c>
      <c r="E122" s="224" t="s">
        <v>19</v>
      </c>
      <c r="F122" s="225" t="s">
        <v>1490</v>
      </c>
      <c r="G122" s="222"/>
      <c r="H122" s="226">
        <v>2</v>
      </c>
      <c r="I122" s="227"/>
      <c r="J122" s="222"/>
      <c r="K122" s="222"/>
      <c r="L122" s="228"/>
      <c r="M122" s="229"/>
      <c r="N122" s="230"/>
      <c r="O122" s="230"/>
      <c r="P122" s="230"/>
      <c r="Q122" s="230"/>
      <c r="R122" s="230"/>
      <c r="S122" s="230"/>
      <c r="T122" s="231"/>
      <c r="U122" s="13"/>
      <c r="V122" s="13"/>
      <c r="W122" s="13"/>
      <c r="X122" s="13"/>
      <c r="Y122" s="13"/>
      <c r="Z122" s="13"/>
      <c r="AA122" s="13"/>
      <c r="AB122" s="13"/>
      <c r="AC122" s="13"/>
      <c r="AD122" s="13"/>
      <c r="AE122" s="13"/>
      <c r="AT122" s="232" t="s">
        <v>151</v>
      </c>
      <c r="AU122" s="232" t="s">
        <v>79</v>
      </c>
      <c r="AV122" s="13" t="s">
        <v>79</v>
      </c>
      <c r="AW122" s="13" t="s">
        <v>31</v>
      </c>
      <c r="AX122" s="13" t="s">
        <v>69</v>
      </c>
      <c r="AY122" s="232" t="s">
        <v>140</v>
      </c>
    </row>
    <row r="123" s="2" customFormat="1" ht="16.5" customHeight="1">
      <c r="A123" s="37"/>
      <c r="B123" s="38"/>
      <c r="C123" s="233" t="s">
        <v>260</v>
      </c>
      <c r="D123" s="233" t="s">
        <v>237</v>
      </c>
      <c r="E123" s="234" t="s">
        <v>1477</v>
      </c>
      <c r="F123" s="235" t="s">
        <v>1478</v>
      </c>
      <c r="G123" s="236" t="s">
        <v>423</v>
      </c>
      <c r="H123" s="237">
        <v>2</v>
      </c>
      <c r="I123" s="238"/>
      <c r="J123" s="239">
        <f>ROUND(I123*H123,2)</f>
        <v>0</v>
      </c>
      <c r="K123" s="235" t="s">
        <v>146</v>
      </c>
      <c r="L123" s="240"/>
      <c r="M123" s="241" t="s">
        <v>19</v>
      </c>
      <c r="N123" s="242" t="s">
        <v>40</v>
      </c>
      <c r="O123" s="83"/>
      <c r="P123" s="212">
        <f>O123*H123</f>
        <v>0</v>
      </c>
      <c r="Q123" s="212">
        <v>3.0000000000000001E-05</v>
      </c>
      <c r="R123" s="212">
        <f>Q123*H123</f>
        <v>6.0000000000000002E-05</v>
      </c>
      <c r="S123" s="212">
        <v>0</v>
      </c>
      <c r="T123" s="213">
        <f>S123*H123</f>
        <v>0</v>
      </c>
      <c r="U123" s="37"/>
      <c r="V123" s="37"/>
      <c r="W123" s="37"/>
      <c r="X123" s="37"/>
      <c r="Y123" s="37"/>
      <c r="Z123" s="37"/>
      <c r="AA123" s="37"/>
      <c r="AB123" s="37"/>
      <c r="AC123" s="37"/>
      <c r="AD123" s="37"/>
      <c r="AE123" s="37"/>
      <c r="AR123" s="214" t="s">
        <v>367</v>
      </c>
      <c r="AT123" s="214" t="s">
        <v>237</v>
      </c>
      <c r="AU123" s="214" t="s">
        <v>79</v>
      </c>
      <c r="AY123" s="16" t="s">
        <v>140</v>
      </c>
      <c r="BE123" s="215">
        <f>IF(N123="základní",J123,0)</f>
        <v>0</v>
      </c>
      <c r="BF123" s="215">
        <f>IF(N123="snížená",J123,0)</f>
        <v>0</v>
      </c>
      <c r="BG123" s="215">
        <f>IF(N123="zákl. přenesená",J123,0)</f>
        <v>0</v>
      </c>
      <c r="BH123" s="215">
        <f>IF(N123="sníž. přenesená",J123,0)</f>
        <v>0</v>
      </c>
      <c r="BI123" s="215">
        <f>IF(N123="nulová",J123,0)</f>
        <v>0</v>
      </c>
      <c r="BJ123" s="16" t="s">
        <v>77</v>
      </c>
      <c r="BK123" s="215">
        <f>ROUND(I123*H123,2)</f>
        <v>0</v>
      </c>
      <c r="BL123" s="16" t="s">
        <v>236</v>
      </c>
      <c r="BM123" s="214" t="s">
        <v>1491</v>
      </c>
    </row>
    <row r="124" s="13" customFormat="1">
      <c r="A124" s="13"/>
      <c r="B124" s="221"/>
      <c r="C124" s="222"/>
      <c r="D124" s="223" t="s">
        <v>151</v>
      </c>
      <c r="E124" s="224" t="s">
        <v>19</v>
      </c>
      <c r="F124" s="225" t="s">
        <v>1490</v>
      </c>
      <c r="G124" s="222"/>
      <c r="H124" s="226">
        <v>2</v>
      </c>
      <c r="I124" s="227"/>
      <c r="J124" s="222"/>
      <c r="K124" s="222"/>
      <c r="L124" s="228"/>
      <c r="M124" s="229"/>
      <c r="N124" s="230"/>
      <c r="O124" s="230"/>
      <c r="P124" s="230"/>
      <c r="Q124" s="230"/>
      <c r="R124" s="230"/>
      <c r="S124" s="230"/>
      <c r="T124" s="231"/>
      <c r="U124" s="13"/>
      <c r="V124" s="13"/>
      <c r="W124" s="13"/>
      <c r="X124" s="13"/>
      <c r="Y124" s="13"/>
      <c r="Z124" s="13"/>
      <c r="AA124" s="13"/>
      <c r="AB124" s="13"/>
      <c r="AC124" s="13"/>
      <c r="AD124" s="13"/>
      <c r="AE124" s="13"/>
      <c r="AT124" s="232" t="s">
        <v>151</v>
      </c>
      <c r="AU124" s="232" t="s">
        <v>79</v>
      </c>
      <c r="AV124" s="13" t="s">
        <v>79</v>
      </c>
      <c r="AW124" s="13" t="s">
        <v>31</v>
      </c>
      <c r="AX124" s="13" t="s">
        <v>69</v>
      </c>
      <c r="AY124" s="232" t="s">
        <v>140</v>
      </c>
    </row>
    <row r="125" s="2" customFormat="1" ht="16.5" customHeight="1">
      <c r="A125" s="37"/>
      <c r="B125" s="38"/>
      <c r="C125" s="233" t="s">
        <v>269</v>
      </c>
      <c r="D125" s="233" t="s">
        <v>237</v>
      </c>
      <c r="E125" s="234" t="s">
        <v>1480</v>
      </c>
      <c r="F125" s="235" t="s">
        <v>1481</v>
      </c>
      <c r="G125" s="236" t="s">
        <v>423</v>
      </c>
      <c r="H125" s="237">
        <v>2</v>
      </c>
      <c r="I125" s="238"/>
      <c r="J125" s="239">
        <f>ROUND(I125*H125,2)</f>
        <v>0</v>
      </c>
      <c r="K125" s="235" t="s">
        <v>146</v>
      </c>
      <c r="L125" s="240"/>
      <c r="M125" s="241" t="s">
        <v>19</v>
      </c>
      <c r="N125" s="242" t="s">
        <v>40</v>
      </c>
      <c r="O125" s="83"/>
      <c r="P125" s="212">
        <f>O125*H125</f>
        <v>0</v>
      </c>
      <c r="Q125" s="212">
        <v>1.0000000000000001E-05</v>
      </c>
      <c r="R125" s="212">
        <f>Q125*H125</f>
        <v>2.0000000000000002E-05</v>
      </c>
      <c r="S125" s="212">
        <v>0</v>
      </c>
      <c r="T125" s="213">
        <f>S125*H125</f>
        <v>0</v>
      </c>
      <c r="U125" s="37"/>
      <c r="V125" s="37"/>
      <c r="W125" s="37"/>
      <c r="X125" s="37"/>
      <c r="Y125" s="37"/>
      <c r="Z125" s="37"/>
      <c r="AA125" s="37"/>
      <c r="AB125" s="37"/>
      <c r="AC125" s="37"/>
      <c r="AD125" s="37"/>
      <c r="AE125" s="37"/>
      <c r="AR125" s="214" t="s">
        <v>367</v>
      </c>
      <c r="AT125" s="214" t="s">
        <v>237</v>
      </c>
      <c r="AU125" s="214" t="s">
        <v>79</v>
      </c>
      <c r="AY125" s="16" t="s">
        <v>140</v>
      </c>
      <c r="BE125" s="215">
        <f>IF(N125="základní",J125,0)</f>
        <v>0</v>
      </c>
      <c r="BF125" s="215">
        <f>IF(N125="snížená",J125,0)</f>
        <v>0</v>
      </c>
      <c r="BG125" s="215">
        <f>IF(N125="zákl. přenesená",J125,0)</f>
        <v>0</v>
      </c>
      <c r="BH125" s="215">
        <f>IF(N125="sníž. přenesená",J125,0)</f>
        <v>0</v>
      </c>
      <c r="BI125" s="215">
        <f>IF(N125="nulová",J125,0)</f>
        <v>0</v>
      </c>
      <c r="BJ125" s="16" t="s">
        <v>77</v>
      </c>
      <c r="BK125" s="215">
        <f>ROUND(I125*H125,2)</f>
        <v>0</v>
      </c>
      <c r="BL125" s="16" t="s">
        <v>236</v>
      </c>
      <c r="BM125" s="214" t="s">
        <v>1492</v>
      </c>
    </row>
    <row r="126" s="13" customFormat="1">
      <c r="A126" s="13"/>
      <c r="B126" s="221"/>
      <c r="C126" s="222"/>
      <c r="D126" s="223" t="s">
        <v>151</v>
      </c>
      <c r="E126" s="224" t="s">
        <v>19</v>
      </c>
      <c r="F126" s="225" t="s">
        <v>1490</v>
      </c>
      <c r="G126" s="222"/>
      <c r="H126" s="226">
        <v>2</v>
      </c>
      <c r="I126" s="227"/>
      <c r="J126" s="222"/>
      <c r="K126" s="222"/>
      <c r="L126" s="228"/>
      <c r="M126" s="229"/>
      <c r="N126" s="230"/>
      <c r="O126" s="230"/>
      <c r="P126" s="230"/>
      <c r="Q126" s="230"/>
      <c r="R126" s="230"/>
      <c r="S126" s="230"/>
      <c r="T126" s="231"/>
      <c r="U126" s="13"/>
      <c r="V126" s="13"/>
      <c r="W126" s="13"/>
      <c r="X126" s="13"/>
      <c r="Y126" s="13"/>
      <c r="Z126" s="13"/>
      <c r="AA126" s="13"/>
      <c r="AB126" s="13"/>
      <c r="AC126" s="13"/>
      <c r="AD126" s="13"/>
      <c r="AE126" s="13"/>
      <c r="AT126" s="232" t="s">
        <v>151</v>
      </c>
      <c r="AU126" s="232" t="s">
        <v>79</v>
      </c>
      <c r="AV126" s="13" t="s">
        <v>79</v>
      </c>
      <c r="AW126" s="13" t="s">
        <v>31</v>
      </c>
      <c r="AX126" s="13" t="s">
        <v>69</v>
      </c>
      <c r="AY126" s="232" t="s">
        <v>140</v>
      </c>
    </row>
    <row r="127" s="2" customFormat="1" ht="24.15" customHeight="1">
      <c r="A127" s="37"/>
      <c r="B127" s="38"/>
      <c r="C127" s="203" t="s">
        <v>276</v>
      </c>
      <c r="D127" s="203" t="s">
        <v>142</v>
      </c>
      <c r="E127" s="204" t="s">
        <v>1493</v>
      </c>
      <c r="F127" s="205" t="s">
        <v>1494</v>
      </c>
      <c r="G127" s="206" t="s">
        <v>423</v>
      </c>
      <c r="H127" s="207">
        <v>6</v>
      </c>
      <c r="I127" s="208"/>
      <c r="J127" s="209">
        <f>ROUND(I127*H127,2)</f>
        <v>0</v>
      </c>
      <c r="K127" s="205" t="s">
        <v>146</v>
      </c>
      <c r="L127" s="43"/>
      <c r="M127" s="210" t="s">
        <v>19</v>
      </c>
      <c r="N127" s="211" t="s">
        <v>40</v>
      </c>
      <c r="O127" s="83"/>
      <c r="P127" s="212">
        <f>O127*H127</f>
        <v>0</v>
      </c>
      <c r="Q127" s="212">
        <v>0</v>
      </c>
      <c r="R127" s="212">
        <f>Q127*H127</f>
        <v>0</v>
      </c>
      <c r="S127" s="212">
        <v>0</v>
      </c>
      <c r="T127" s="213">
        <f>S127*H127</f>
        <v>0</v>
      </c>
      <c r="U127" s="37"/>
      <c r="V127" s="37"/>
      <c r="W127" s="37"/>
      <c r="X127" s="37"/>
      <c r="Y127" s="37"/>
      <c r="Z127" s="37"/>
      <c r="AA127" s="37"/>
      <c r="AB127" s="37"/>
      <c r="AC127" s="37"/>
      <c r="AD127" s="37"/>
      <c r="AE127" s="37"/>
      <c r="AR127" s="214" t="s">
        <v>236</v>
      </c>
      <c r="AT127" s="214" t="s">
        <v>142</v>
      </c>
      <c r="AU127" s="214" t="s">
        <v>79</v>
      </c>
      <c r="AY127" s="16" t="s">
        <v>140</v>
      </c>
      <c r="BE127" s="215">
        <f>IF(N127="základní",J127,0)</f>
        <v>0</v>
      </c>
      <c r="BF127" s="215">
        <f>IF(N127="snížená",J127,0)</f>
        <v>0</v>
      </c>
      <c r="BG127" s="215">
        <f>IF(N127="zákl. přenesená",J127,0)</f>
        <v>0</v>
      </c>
      <c r="BH127" s="215">
        <f>IF(N127="sníž. přenesená",J127,0)</f>
        <v>0</v>
      </c>
      <c r="BI127" s="215">
        <f>IF(N127="nulová",J127,0)</f>
        <v>0</v>
      </c>
      <c r="BJ127" s="16" t="s">
        <v>77</v>
      </c>
      <c r="BK127" s="215">
        <f>ROUND(I127*H127,2)</f>
        <v>0</v>
      </c>
      <c r="BL127" s="16" t="s">
        <v>236</v>
      </c>
      <c r="BM127" s="214" t="s">
        <v>1495</v>
      </c>
    </row>
    <row r="128" s="2" customFormat="1">
      <c r="A128" s="37"/>
      <c r="B128" s="38"/>
      <c r="C128" s="39"/>
      <c r="D128" s="216" t="s">
        <v>149</v>
      </c>
      <c r="E128" s="39"/>
      <c r="F128" s="217" t="s">
        <v>1496</v>
      </c>
      <c r="G128" s="39"/>
      <c r="H128" s="39"/>
      <c r="I128" s="218"/>
      <c r="J128" s="39"/>
      <c r="K128" s="39"/>
      <c r="L128" s="43"/>
      <c r="M128" s="219"/>
      <c r="N128" s="220"/>
      <c r="O128" s="83"/>
      <c r="P128" s="83"/>
      <c r="Q128" s="83"/>
      <c r="R128" s="83"/>
      <c r="S128" s="83"/>
      <c r="T128" s="84"/>
      <c r="U128" s="37"/>
      <c r="V128" s="37"/>
      <c r="W128" s="37"/>
      <c r="X128" s="37"/>
      <c r="Y128" s="37"/>
      <c r="Z128" s="37"/>
      <c r="AA128" s="37"/>
      <c r="AB128" s="37"/>
      <c r="AC128" s="37"/>
      <c r="AD128" s="37"/>
      <c r="AE128" s="37"/>
      <c r="AT128" s="16" t="s">
        <v>149</v>
      </c>
      <c r="AU128" s="16" t="s">
        <v>79</v>
      </c>
    </row>
    <row r="129" s="2" customFormat="1" ht="16.5" customHeight="1">
      <c r="A129" s="37"/>
      <c r="B129" s="38"/>
      <c r="C129" s="233" t="s">
        <v>7</v>
      </c>
      <c r="D129" s="233" t="s">
        <v>237</v>
      </c>
      <c r="E129" s="234" t="s">
        <v>1497</v>
      </c>
      <c r="F129" s="235" t="s">
        <v>1498</v>
      </c>
      <c r="G129" s="236" t="s">
        <v>423</v>
      </c>
      <c r="H129" s="237">
        <v>3</v>
      </c>
      <c r="I129" s="238"/>
      <c r="J129" s="239">
        <f>ROUND(I129*H129,2)</f>
        <v>0</v>
      </c>
      <c r="K129" s="235" t="s">
        <v>146</v>
      </c>
      <c r="L129" s="240"/>
      <c r="M129" s="241" t="s">
        <v>19</v>
      </c>
      <c r="N129" s="242" t="s">
        <v>40</v>
      </c>
      <c r="O129" s="83"/>
      <c r="P129" s="212">
        <f>O129*H129</f>
        <v>0</v>
      </c>
      <c r="Q129" s="212">
        <v>0.00040000000000000002</v>
      </c>
      <c r="R129" s="212">
        <f>Q129*H129</f>
        <v>0.0012000000000000001</v>
      </c>
      <c r="S129" s="212">
        <v>0</v>
      </c>
      <c r="T129" s="213">
        <f>S129*H129</f>
        <v>0</v>
      </c>
      <c r="U129" s="37"/>
      <c r="V129" s="37"/>
      <c r="W129" s="37"/>
      <c r="X129" s="37"/>
      <c r="Y129" s="37"/>
      <c r="Z129" s="37"/>
      <c r="AA129" s="37"/>
      <c r="AB129" s="37"/>
      <c r="AC129" s="37"/>
      <c r="AD129" s="37"/>
      <c r="AE129" s="37"/>
      <c r="AR129" s="214" t="s">
        <v>367</v>
      </c>
      <c r="AT129" s="214" t="s">
        <v>237</v>
      </c>
      <c r="AU129" s="214" t="s">
        <v>79</v>
      </c>
      <c r="AY129" s="16" t="s">
        <v>140</v>
      </c>
      <c r="BE129" s="215">
        <f>IF(N129="základní",J129,0)</f>
        <v>0</v>
      </c>
      <c r="BF129" s="215">
        <f>IF(N129="snížená",J129,0)</f>
        <v>0</v>
      </c>
      <c r="BG129" s="215">
        <f>IF(N129="zákl. přenesená",J129,0)</f>
        <v>0</v>
      </c>
      <c r="BH129" s="215">
        <f>IF(N129="sníž. přenesená",J129,0)</f>
        <v>0</v>
      </c>
      <c r="BI129" s="215">
        <f>IF(N129="nulová",J129,0)</f>
        <v>0</v>
      </c>
      <c r="BJ129" s="16" t="s">
        <v>77</v>
      </c>
      <c r="BK129" s="215">
        <f>ROUND(I129*H129,2)</f>
        <v>0</v>
      </c>
      <c r="BL129" s="16" t="s">
        <v>236</v>
      </c>
      <c r="BM129" s="214" t="s">
        <v>1499</v>
      </c>
    </row>
    <row r="130" s="13" customFormat="1">
      <c r="A130" s="13"/>
      <c r="B130" s="221"/>
      <c r="C130" s="222"/>
      <c r="D130" s="223" t="s">
        <v>151</v>
      </c>
      <c r="E130" s="224" t="s">
        <v>19</v>
      </c>
      <c r="F130" s="225" t="s">
        <v>1500</v>
      </c>
      <c r="G130" s="222"/>
      <c r="H130" s="226">
        <v>3</v>
      </c>
      <c r="I130" s="227"/>
      <c r="J130" s="222"/>
      <c r="K130" s="222"/>
      <c r="L130" s="228"/>
      <c r="M130" s="229"/>
      <c r="N130" s="230"/>
      <c r="O130" s="230"/>
      <c r="P130" s="230"/>
      <c r="Q130" s="230"/>
      <c r="R130" s="230"/>
      <c r="S130" s="230"/>
      <c r="T130" s="231"/>
      <c r="U130" s="13"/>
      <c r="V130" s="13"/>
      <c r="W130" s="13"/>
      <c r="X130" s="13"/>
      <c r="Y130" s="13"/>
      <c r="Z130" s="13"/>
      <c r="AA130" s="13"/>
      <c r="AB130" s="13"/>
      <c r="AC130" s="13"/>
      <c r="AD130" s="13"/>
      <c r="AE130" s="13"/>
      <c r="AT130" s="232" t="s">
        <v>151</v>
      </c>
      <c r="AU130" s="232" t="s">
        <v>79</v>
      </c>
      <c r="AV130" s="13" t="s">
        <v>79</v>
      </c>
      <c r="AW130" s="13" t="s">
        <v>31</v>
      </c>
      <c r="AX130" s="13" t="s">
        <v>69</v>
      </c>
      <c r="AY130" s="232" t="s">
        <v>140</v>
      </c>
    </row>
    <row r="131" s="2" customFormat="1" ht="16.5" customHeight="1">
      <c r="A131" s="37"/>
      <c r="B131" s="38"/>
      <c r="C131" s="233" t="s">
        <v>297</v>
      </c>
      <c r="D131" s="233" t="s">
        <v>237</v>
      </c>
      <c r="E131" s="234" t="s">
        <v>1501</v>
      </c>
      <c r="F131" s="235" t="s">
        <v>1502</v>
      </c>
      <c r="G131" s="236" t="s">
        <v>423</v>
      </c>
      <c r="H131" s="237">
        <v>3</v>
      </c>
      <c r="I131" s="238"/>
      <c r="J131" s="239">
        <f>ROUND(I131*H131,2)</f>
        <v>0</v>
      </c>
      <c r="K131" s="235" t="s">
        <v>146</v>
      </c>
      <c r="L131" s="240"/>
      <c r="M131" s="241" t="s">
        <v>19</v>
      </c>
      <c r="N131" s="242" t="s">
        <v>40</v>
      </c>
      <c r="O131" s="83"/>
      <c r="P131" s="212">
        <f>O131*H131</f>
        <v>0</v>
      </c>
      <c r="Q131" s="212">
        <v>0.00040000000000000002</v>
      </c>
      <c r="R131" s="212">
        <f>Q131*H131</f>
        <v>0.0012000000000000001</v>
      </c>
      <c r="S131" s="212">
        <v>0</v>
      </c>
      <c r="T131" s="213">
        <f>S131*H131</f>
        <v>0</v>
      </c>
      <c r="U131" s="37"/>
      <c r="V131" s="37"/>
      <c r="W131" s="37"/>
      <c r="X131" s="37"/>
      <c r="Y131" s="37"/>
      <c r="Z131" s="37"/>
      <c r="AA131" s="37"/>
      <c r="AB131" s="37"/>
      <c r="AC131" s="37"/>
      <c r="AD131" s="37"/>
      <c r="AE131" s="37"/>
      <c r="AR131" s="214" t="s">
        <v>367</v>
      </c>
      <c r="AT131" s="214" t="s">
        <v>237</v>
      </c>
      <c r="AU131" s="214" t="s">
        <v>79</v>
      </c>
      <c r="AY131" s="16" t="s">
        <v>140</v>
      </c>
      <c r="BE131" s="215">
        <f>IF(N131="základní",J131,0)</f>
        <v>0</v>
      </c>
      <c r="BF131" s="215">
        <f>IF(N131="snížená",J131,0)</f>
        <v>0</v>
      </c>
      <c r="BG131" s="215">
        <f>IF(N131="zákl. přenesená",J131,0)</f>
        <v>0</v>
      </c>
      <c r="BH131" s="215">
        <f>IF(N131="sníž. přenesená",J131,0)</f>
        <v>0</v>
      </c>
      <c r="BI131" s="215">
        <f>IF(N131="nulová",J131,0)</f>
        <v>0</v>
      </c>
      <c r="BJ131" s="16" t="s">
        <v>77</v>
      </c>
      <c r="BK131" s="215">
        <f>ROUND(I131*H131,2)</f>
        <v>0</v>
      </c>
      <c r="BL131" s="16" t="s">
        <v>236</v>
      </c>
      <c r="BM131" s="214" t="s">
        <v>1503</v>
      </c>
    </row>
    <row r="132" s="13" customFormat="1">
      <c r="A132" s="13"/>
      <c r="B132" s="221"/>
      <c r="C132" s="222"/>
      <c r="D132" s="223" t="s">
        <v>151</v>
      </c>
      <c r="E132" s="224" t="s">
        <v>19</v>
      </c>
      <c r="F132" s="225" t="s">
        <v>1500</v>
      </c>
      <c r="G132" s="222"/>
      <c r="H132" s="226">
        <v>3</v>
      </c>
      <c r="I132" s="227"/>
      <c r="J132" s="222"/>
      <c r="K132" s="222"/>
      <c r="L132" s="228"/>
      <c r="M132" s="229"/>
      <c r="N132" s="230"/>
      <c r="O132" s="230"/>
      <c r="P132" s="230"/>
      <c r="Q132" s="230"/>
      <c r="R132" s="230"/>
      <c r="S132" s="230"/>
      <c r="T132" s="231"/>
      <c r="U132" s="13"/>
      <c r="V132" s="13"/>
      <c r="W132" s="13"/>
      <c r="X132" s="13"/>
      <c r="Y132" s="13"/>
      <c r="Z132" s="13"/>
      <c r="AA132" s="13"/>
      <c r="AB132" s="13"/>
      <c r="AC132" s="13"/>
      <c r="AD132" s="13"/>
      <c r="AE132" s="13"/>
      <c r="AT132" s="232" t="s">
        <v>151</v>
      </c>
      <c r="AU132" s="232" t="s">
        <v>79</v>
      </c>
      <c r="AV132" s="13" t="s">
        <v>79</v>
      </c>
      <c r="AW132" s="13" t="s">
        <v>31</v>
      </c>
      <c r="AX132" s="13" t="s">
        <v>69</v>
      </c>
      <c r="AY132" s="232" t="s">
        <v>140</v>
      </c>
    </row>
    <row r="133" s="2" customFormat="1" ht="24.15" customHeight="1">
      <c r="A133" s="37"/>
      <c r="B133" s="38"/>
      <c r="C133" s="203" t="s">
        <v>308</v>
      </c>
      <c r="D133" s="203" t="s">
        <v>142</v>
      </c>
      <c r="E133" s="204" t="s">
        <v>1504</v>
      </c>
      <c r="F133" s="205" t="s">
        <v>1505</v>
      </c>
      <c r="G133" s="206" t="s">
        <v>423</v>
      </c>
      <c r="H133" s="207">
        <v>1</v>
      </c>
      <c r="I133" s="208"/>
      <c r="J133" s="209">
        <f>ROUND(I133*H133,2)</f>
        <v>0</v>
      </c>
      <c r="K133" s="205" t="s">
        <v>146</v>
      </c>
      <c r="L133" s="43"/>
      <c r="M133" s="210" t="s">
        <v>19</v>
      </c>
      <c r="N133" s="211" t="s">
        <v>40</v>
      </c>
      <c r="O133" s="83"/>
      <c r="P133" s="212">
        <f>O133*H133</f>
        <v>0</v>
      </c>
      <c r="Q133" s="212">
        <v>0</v>
      </c>
      <c r="R133" s="212">
        <f>Q133*H133</f>
        <v>0</v>
      </c>
      <c r="S133" s="212">
        <v>0</v>
      </c>
      <c r="T133" s="213">
        <f>S133*H133</f>
        <v>0</v>
      </c>
      <c r="U133" s="37"/>
      <c r="V133" s="37"/>
      <c r="W133" s="37"/>
      <c r="X133" s="37"/>
      <c r="Y133" s="37"/>
      <c r="Z133" s="37"/>
      <c r="AA133" s="37"/>
      <c r="AB133" s="37"/>
      <c r="AC133" s="37"/>
      <c r="AD133" s="37"/>
      <c r="AE133" s="37"/>
      <c r="AR133" s="214" t="s">
        <v>236</v>
      </c>
      <c r="AT133" s="214" t="s">
        <v>142</v>
      </c>
      <c r="AU133" s="214" t="s">
        <v>79</v>
      </c>
      <c r="AY133" s="16" t="s">
        <v>140</v>
      </c>
      <c r="BE133" s="215">
        <f>IF(N133="základní",J133,0)</f>
        <v>0</v>
      </c>
      <c r="BF133" s="215">
        <f>IF(N133="snížená",J133,0)</f>
        <v>0</v>
      </c>
      <c r="BG133" s="215">
        <f>IF(N133="zákl. přenesená",J133,0)</f>
        <v>0</v>
      </c>
      <c r="BH133" s="215">
        <f>IF(N133="sníž. přenesená",J133,0)</f>
        <v>0</v>
      </c>
      <c r="BI133" s="215">
        <f>IF(N133="nulová",J133,0)</f>
        <v>0</v>
      </c>
      <c r="BJ133" s="16" t="s">
        <v>77</v>
      </c>
      <c r="BK133" s="215">
        <f>ROUND(I133*H133,2)</f>
        <v>0</v>
      </c>
      <c r="BL133" s="16" t="s">
        <v>236</v>
      </c>
      <c r="BM133" s="214" t="s">
        <v>1506</v>
      </c>
    </row>
    <row r="134" s="2" customFormat="1">
      <c r="A134" s="37"/>
      <c r="B134" s="38"/>
      <c r="C134" s="39"/>
      <c r="D134" s="216" t="s">
        <v>149</v>
      </c>
      <c r="E134" s="39"/>
      <c r="F134" s="217" t="s">
        <v>1507</v>
      </c>
      <c r="G134" s="39"/>
      <c r="H134" s="39"/>
      <c r="I134" s="218"/>
      <c r="J134" s="39"/>
      <c r="K134" s="39"/>
      <c r="L134" s="43"/>
      <c r="M134" s="219"/>
      <c r="N134" s="220"/>
      <c r="O134" s="83"/>
      <c r="P134" s="83"/>
      <c r="Q134" s="83"/>
      <c r="R134" s="83"/>
      <c r="S134" s="83"/>
      <c r="T134" s="84"/>
      <c r="U134" s="37"/>
      <c r="V134" s="37"/>
      <c r="W134" s="37"/>
      <c r="X134" s="37"/>
      <c r="Y134" s="37"/>
      <c r="Z134" s="37"/>
      <c r="AA134" s="37"/>
      <c r="AB134" s="37"/>
      <c r="AC134" s="37"/>
      <c r="AD134" s="37"/>
      <c r="AE134" s="37"/>
      <c r="AT134" s="16" t="s">
        <v>149</v>
      </c>
      <c r="AU134" s="16" t="s">
        <v>79</v>
      </c>
    </row>
    <row r="135" s="2" customFormat="1" ht="16.5" customHeight="1">
      <c r="A135" s="37"/>
      <c r="B135" s="38"/>
      <c r="C135" s="233" t="s">
        <v>314</v>
      </c>
      <c r="D135" s="233" t="s">
        <v>237</v>
      </c>
      <c r="E135" s="234" t="s">
        <v>1508</v>
      </c>
      <c r="F135" s="235" t="s">
        <v>1509</v>
      </c>
      <c r="G135" s="236" t="s">
        <v>423</v>
      </c>
      <c r="H135" s="237">
        <v>1</v>
      </c>
      <c r="I135" s="238"/>
      <c r="J135" s="239">
        <f>ROUND(I135*H135,2)</f>
        <v>0</v>
      </c>
      <c r="K135" s="235" t="s">
        <v>146</v>
      </c>
      <c r="L135" s="240"/>
      <c r="M135" s="241" t="s">
        <v>19</v>
      </c>
      <c r="N135" s="242" t="s">
        <v>40</v>
      </c>
      <c r="O135" s="83"/>
      <c r="P135" s="212">
        <f>O135*H135</f>
        <v>0</v>
      </c>
      <c r="Q135" s="212">
        <v>0.00040000000000000002</v>
      </c>
      <c r="R135" s="212">
        <f>Q135*H135</f>
        <v>0.00040000000000000002</v>
      </c>
      <c r="S135" s="212">
        <v>0</v>
      </c>
      <c r="T135" s="213">
        <f>S135*H135</f>
        <v>0</v>
      </c>
      <c r="U135" s="37"/>
      <c r="V135" s="37"/>
      <c r="W135" s="37"/>
      <c r="X135" s="37"/>
      <c r="Y135" s="37"/>
      <c r="Z135" s="37"/>
      <c r="AA135" s="37"/>
      <c r="AB135" s="37"/>
      <c r="AC135" s="37"/>
      <c r="AD135" s="37"/>
      <c r="AE135" s="37"/>
      <c r="AR135" s="214" t="s">
        <v>367</v>
      </c>
      <c r="AT135" s="214" t="s">
        <v>237</v>
      </c>
      <c r="AU135" s="214" t="s">
        <v>79</v>
      </c>
      <c r="AY135" s="16" t="s">
        <v>140</v>
      </c>
      <c r="BE135" s="215">
        <f>IF(N135="základní",J135,0)</f>
        <v>0</v>
      </c>
      <c r="BF135" s="215">
        <f>IF(N135="snížená",J135,0)</f>
        <v>0</v>
      </c>
      <c r="BG135" s="215">
        <f>IF(N135="zákl. přenesená",J135,0)</f>
        <v>0</v>
      </c>
      <c r="BH135" s="215">
        <f>IF(N135="sníž. přenesená",J135,0)</f>
        <v>0</v>
      </c>
      <c r="BI135" s="215">
        <f>IF(N135="nulová",J135,0)</f>
        <v>0</v>
      </c>
      <c r="BJ135" s="16" t="s">
        <v>77</v>
      </c>
      <c r="BK135" s="215">
        <f>ROUND(I135*H135,2)</f>
        <v>0</v>
      </c>
      <c r="BL135" s="16" t="s">
        <v>236</v>
      </c>
      <c r="BM135" s="214" t="s">
        <v>1510</v>
      </c>
    </row>
    <row r="136" s="13" customFormat="1">
      <c r="A136" s="13"/>
      <c r="B136" s="221"/>
      <c r="C136" s="222"/>
      <c r="D136" s="223" t="s">
        <v>151</v>
      </c>
      <c r="E136" s="224" t="s">
        <v>19</v>
      </c>
      <c r="F136" s="225" t="s">
        <v>1511</v>
      </c>
      <c r="G136" s="222"/>
      <c r="H136" s="226">
        <v>1</v>
      </c>
      <c r="I136" s="227"/>
      <c r="J136" s="222"/>
      <c r="K136" s="222"/>
      <c r="L136" s="228"/>
      <c r="M136" s="229"/>
      <c r="N136" s="230"/>
      <c r="O136" s="230"/>
      <c r="P136" s="230"/>
      <c r="Q136" s="230"/>
      <c r="R136" s="230"/>
      <c r="S136" s="230"/>
      <c r="T136" s="231"/>
      <c r="U136" s="13"/>
      <c r="V136" s="13"/>
      <c r="W136" s="13"/>
      <c r="X136" s="13"/>
      <c r="Y136" s="13"/>
      <c r="Z136" s="13"/>
      <c r="AA136" s="13"/>
      <c r="AB136" s="13"/>
      <c r="AC136" s="13"/>
      <c r="AD136" s="13"/>
      <c r="AE136" s="13"/>
      <c r="AT136" s="232" t="s">
        <v>151</v>
      </c>
      <c r="AU136" s="232" t="s">
        <v>79</v>
      </c>
      <c r="AV136" s="13" t="s">
        <v>79</v>
      </c>
      <c r="AW136" s="13" t="s">
        <v>31</v>
      </c>
      <c r="AX136" s="13" t="s">
        <v>69</v>
      </c>
      <c r="AY136" s="232" t="s">
        <v>140</v>
      </c>
    </row>
    <row r="137" s="2" customFormat="1" ht="49.05" customHeight="1">
      <c r="A137" s="37"/>
      <c r="B137" s="38"/>
      <c r="C137" s="203" t="s">
        <v>319</v>
      </c>
      <c r="D137" s="203" t="s">
        <v>142</v>
      </c>
      <c r="E137" s="204" t="s">
        <v>1512</v>
      </c>
      <c r="F137" s="205" t="s">
        <v>1513</v>
      </c>
      <c r="G137" s="206" t="s">
        <v>423</v>
      </c>
      <c r="H137" s="207">
        <v>30</v>
      </c>
      <c r="I137" s="208"/>
      <c r="J137" s="209">
        <f>ROUND(I137*H137,2)</f>
        <v>0</v>
      </c>
      <c r="K137" s="205" t="s">
        <v>146</v>
      </c>
      <c r="L137" s="43"/>
      <c r="M137" s="210" t="s">
        <v>19</v>
      </c>
      <c r="N137" s="211" t="s">
        <v>40</v>
      </c>
      <c r="O137" s="83"/>
      <c r="P137" s="212">
        <f>O137*H137</f>
        <v>0</v>
      </c>
      <c r="Q137" s="212">
        <v>0</v>
      </c>
      <c r="R137" s="212">
        <f>Q137*H137</f>
        <v>0</v>
      </c>
      <c r="S137" s="212">
        <v>0</v>
      </c>
      <c r="T137" s="213">
        <f>S137*H137</f>
        <v>0</v>
      </c>
      <c r="U137" s="37"/>
      <c r="V137" s="37"/>
      <c r="W137" s="37"/>
      <c r="X137" s="37"/>
      <c r="Y137" s="37"/>
      <c r="Z137" s="37"/>
      <c r="AA137" s="37"/>
      <c r="AB137" s="37"/>
      <c r="AC137" s="37"/>
      <c r="AD137" s="37"/>
      <c r="AE137" s="37"/>
      <c r="AR137" s="214" t="s">
        <v>236</v>
      </c>
      <c r="AT137" s="214" t="s">
        <v>142</v>
      </c>
      <c r="AU137" s="214" t="s">
        <v>79</v>
      </c>
      <c r="AY137" s="16" t="s">
        <v>140</v>
      </c>
      <c r="BE137" s="215">
        <f>IF(N137="základní",J137,0)</f>
        <v>0</v>
      </c>
      <c r="BF137" s="215">
        <f>IF(N137="snížená",J137,0)</f>
        <v>0</v>
      </c>
      <c r="BG137" s="215">
        <f>IF(N137="zákl. přenesená",J137,0)</f>
        <v>0</v>
      </c>
      <c r="BH137" s="215">
        <f>IF(N137="sníž. přenesená",J137,0)</f>
        <v>0</v>
      </c>
      <c r="BI137" s="215">
        <f>IF(N137="nulová",J137,0)</f>
        <v>0</v>
      </c>
      <c r="BJ137" s="16" t="s">
        <v>77</v>
      </c>
      <c r="BK137" s="215">
        <f>ROUND(I137*H137,2)</f>
        <v>0</v>
      </c>
      <c r="BL137" s="16" t="s">
        <v>236</v>
      </c>
      <c r="BM137" s="214" t="s">
        <v>1514</v>
      </c>
    </row>
    <row r="138" s="2" customFormat="1">
      <c r="A138" s="37"/>
      <c r="B138" s="38"/>
      <c r="C138" s="39"/>
      <c r="D138" s="216" t="s">
        <v>149</v>
      </c>
      <c r="E138" s="39"/>
      <c r="F138" s="217" t="s">
        <v>1515</v>
      </c>
      <c r="G138" s="39"/>
      <c r="H138" s="39"/>
      <c r="I138" s="218"/>
      <c r="J138" s="39"/>
      <c r="K138" s="39"/>
      <c r="L138" s="43"/>
      <c r="M138" s="219"/>
      <c r="N138" s="220"/>
      <c r="O138" s="83"/>
      <c r="P138" s="83"/>
      <c r="Q138" s="83"/>
      <c r="R138" s="83"/>
      <c r="S138" s="83"/>
      <c r="T138" s="84"/>
      <c r="U138" s="37"/>
      <c r="V138" s="37"/>
      <c r="W138" s="37"/>
      <c r="X138" s="37"/>
      <c r="Y138" s="37"/>
      <c r="Z138" s="37"/>
      <c r="AA138" s="37"/>
      <c r="AB138" s="37"/>
      <c r="AC138" s="37"/>
      <c r="AD138" s="37"/>
      <c r="AE138" s="37"/>
      <c r="AT138" s="16" t="s">
        <v>149</v>
      </c>
      <c r="AU138" s="16" t="s">
        <v>79</v>
      </c>
    </row>
    <row r="139" s="2" customFormat="1" ht="24.15" customHeight="1">
      <c r="A139" s="37"/>
      <c r="B139" s="38"/>
      <c r="C139" s="233" t="s">
        <v>324</v>
      </c>
      <c r="D139" s="233" t="s">
        <v>237</v>
      </c>
      <c r="E139" s="234" t="s">
        <v>1516</v>
      </c>
      <c r="F139" s="235" t="s">
        <v>1517</v>
      </c>
      <c r="G139" s="236" t="s">
        <v>423</v>
      </c>
      <c r="H139" s="237">
        <v>23</v>
      </c>
      <c r="I139" s="238"/>
      <c r="J139" s="239">
        <f>ROUND(I139*H139,2)</f>
        <v>0</v>
      </c>
      <c r="K139" s="235" t="s">
        <v>19</v>
      </c>
      <c r="L139" s="240"/>
      <c r="M139" s="241" t="s">
        <v>19</v>
      </c>
      <c r="N139" s="242" t="s">
        <v>40</v>
      </c>
      <c r="O139" s="83"/>
      <c r="P139" s="212">
        <f>O139*H139</f>
        <v>0</v>
      </c>
      <c r="Q139" s="212">
        <v>0</v>
      </c>
      <c r="R139" s="212">
        <f>Q139*H139</f>
        <v>0</v>
      </c>
      <c r="S139" s="212">
        <v>0</v>
      </c>
      <c r="T139" s="213">
        <f>S139*H139</f>
        <v>0</v>
      </c>
      <c r="U139" s="37"/>
      <c r="V139" s="37"/>
      <c r="W139" s="37"/>
      <c r="X139" s="37"/>
      <c r="Y139" s="37"/>
      <c r="Z139" s="37"/>
      <c r="AA139" s="37"/>
      <c r="AB139" s="37"/>
      <c r="AC139" s="37"/>
      <c r="AD139" s="37"/>
      <c r="AE139" s="37"/>
      <c r="AR139" s="214" t="s">
        <v>367</v>
      </c>
      <c r="AT139" s="214" t="s">
        <v>237</v>
      </c>
      <c r="AU139" s="214" t="s">
        <v>79</v>
      </c>
      <c r="AY139" s="16" t="s">
        <v>140</v>
      </c>
      <c r="BE139" s="215">
        <f>IF(N139="základní",J139,0)</f>
        <v>0</v>
      </c>
      <c r="BF139" s="215">
        <f>IF(N139="snížená",J139,0)</f>
        <v>0</v>
      </c>
      <c r="BG139" s="215">
        <f>IF(N139="zákl. přenesená",J139,0)</f>
        <v>0</v>
      </c>
      <c r="BH139" s="215">
        <f>IF(N139="sníž. přenesená",J139,0)</f>
        <v>0</v>
      </c>
      <c r="BI139" s="215">
        <f>IF(N139="nulová",J139,0)</f>
        <v>0</v>
      </c>
      <c r="BJ139" s="16" t="s">
        <v>77</v>
      </c>
      <c r="BK139" s="215">
        <f>ROUND(I139*H139,2)</f>
        <v>0</v>
      </c>
      <c r="BL139" s="16" t="s">
        <v>236</v>
      </c>
      <c r="BM139" s="214" t="s">
        <v>1518</v>
      </c>
    </row>
    <row r="140" s="13" customFormat="1">
      <c r="A140" s="13"/>
      <c r="B140" s="221"/>
      <c r="C140" s="222"/>
      <c r="D140" s="223" t="s">
        <v>151</v>
      </c>
      <c r="E140" s="224" t="s">
        <v>19</v>
      </c>
      <c r="F140" s="225" t="s">
        <v>1519</v>
      </c>
      <c r="G140" s="222"/>
      <c r="H140" s="226">
        <v>23</v>
      </c>
      <c r="I140" s="227"/>
      <c r="J140" s="222"/>
      <c r="K140" s="222"/>
      <c r="L140" s="228"/>
      <c r="M140" s="229"/>
      <c r="N140" s="230"/>
      <c r="O140" s="230"/>
      <c r="P140" s="230"/>
      <c r="Q140" s="230"/>
      <c r="R140" s="230"/>
      <c r="S140" s="230"/>
      <c r="T140" s="231"/>
      <c r="U140" s="13"/>
      <c r="V140" s="13"/>
      <c r="W140" s="13"/>
      <c r="X140" s="13"/>
      <c r="Y140" s="13"/>
      <c r="Z140" s="13"/>
      <c r="AA140" s="13"/>
      <c r="AB140" s="13"/>
      <c r="AC140" s="13"/>
      <c r="AD140" s="13"/>
      <c r="AE140" s="13"/>
      <c r="AT140" s="232" t="s">
        <v>151</v>
      </c>
      <c r="AU140" s="232" t="s">
        <v>79</v>
      </c>
      <c r="AV140" s="13" t="s">
        <v>79</v>
      </c>
      <c r="AW140" s="13" t="s">
        <v>31</v>
      </c>
      <c r="AX140" s="13" t="s">
        <v>69</v>
      </c>
      <c r="AY140" s="232" t="s">
        <v>140</v>
      </c>
    </row>
    <row r="141" s="2" customFormat="1" ht="24.15" customHeight="1">
      <c r="A141" s="37"/>
      <c r="B141" s="38"/>
      <c r="C141" s="233" t="s">
        <v>329</v>
      </c>
      <c r="D141" s="233" t="s">
        <v>237</v>
      </c>
      <c r="E141" s="234" t="s">
        <v>1520</v>
      </c>
      <c r="F141" s="235" t="s">
        <v>1521</v>
      </c>
      <c r="G141" s="236" t="s">
        <v>423</v>
      </c>
      <c r="H141" s="237">
        <v>7</v>
      </c>
      <c r="I141" s="238"/>
      <c r="J141" s="239">
        <f>ROUND(I141*H141,2)</f>
        <v>0</v>
      </c>
      <c r="K141" s="235" t="s">
        <v>19</v>
      </c>
      <c r="L141" s="240"/>
      <c r="M141" s="241" t="s">
        <v>19</v>
      </c>
      <c r="N141" s="242" t="s">
        <v>40</v>
      </c>
      <c r="O141" s="83"/>
      <c r="P141" s="212">
        <f>O141*H141</f>
        <v>0</v>
      </c>
      <c r="Q141" s="212">
        <v>0</v>
      </c>
      <c r="R141" s="212">
        <f>Q141*H141</f>
        <v>0</v>
      </c>
      <c r="S141" s="212">
        <v>0</v>
      </c>
      <c r="T141" s="213">
        <f>S141*H141</f>
        <v>0</v>
      </c>
      <c r="U141" s="37"/>
      <c r="V141" s="37"/>
      <c r="W141" s="37"/>
      <c r="X141" s="37"/>
      <c r="Y141" s="37"/>
      <c r="Z141" s="37"/>
      <c r="AA141" s="37"/>
      <c r="AB141" s="37"/>
      <c r="AC141" s="37"/>
      <c r="AD141" s="37"/>
      <c r="AE141" s="37"/>
      <c r="AR141" s="214" t="s">
        <v>367</v>
      </c>
      <c r="AT141" s="214" t="s">
        <v>237</v>
      </c>
      <c r="AU141" s="214" t="s">
        <v>79</v>
      </c>
      <c r="AY141" s="16" t="s">
        <v>140</v>
      </c>
      <c r="BE141" s="215">
        <f>IF(N141="základní",J141,0)</f>
        <v>0</v>
      </c>
      <c r="BF141" s="215">
        <f>IF(N141="snížená",J141,0)</f>
        <v>0</v>
      </c>
      <c r="BG141" s="215">
        <f>IF(N141="zákl. přenesená",J141,0)</f>
        <v>0</v>
      </c>
      <c r="BH141" s="215">
        <f>IF(N141="sníž. přenesená",J141,0)</f>
        <v>0</v>
      </c>
      <c r="BI141" s="215">
        <f>IF(N141="nulová",J141,0)</f>
        <v>0</v>
      </c>
      <c r="BJ141" s="16" t="s">
        <v>77</v>
      </c>
      <c r="BK141" s="215">
        <f>ROUND(I141*H141,2)</f>
        <v>0</v>
      </c>
      <c r="BL141" s="16" t="s">
        <v>236</v>
      </c>
      <c r="BM141" s="214" t="s">
        <v>1522</v>
      </c>
    </row>
    <row r="142" s="13" customFormat="1">
      <c r="A142" s="13"/>
      <c r="B142" s="221"/>
      <c r="C142" s="222"/>
      <c r="D142" s="223" t="s">
        <v>151</v>
      </c>
      <c r="E142" s="224" t="s">
        <v>19</v>
      </c>
      <c r="F142" s="225" t="s">
        <v>1476</v>
      </c>
      <c r="G142" s="222"/>
      <c r="H142" s="226">
        <v>7</v>
      </c>
      <c r="I142" s="227"/>
      <c r="J142" s="222"/>
      <c r="K142" s="222"/>
      <c r="L142" s="228"/>
      <c r="M142" s="229"/>
      <c r="N142" s="230"/>
      <c r="O142" s="230"/>
      <c r="P142" s="230"/>
      <c r="Q142" s="230"/>
      <c r="R142" s="230"/>
      <c r="S142" s="230"/>
      <c r="T142" s="231"/>
      <c r="U142" s="13"/>
      <c r="V142" s="13"/>
      <c r="W142" s="13"/>
      <c r="X142" s="13"/>
      <c r="Y142" s="13"/>
      <c r="Z142" s="13"/>
      <c r="AA142" s="13"/>
      <c r="AB142" s="13"/>
      <c r="AC142" s="13"/>
      <c r="AD142" s="13"/>
      <c r="AE142" s="13"/>
      <c r="AT142" s="232" t="s">
        <v>151</v>
      </c>
      <c r="AU142" s="232" t="s">
        <v>79</v>
      </c>
      <c r="AV142" s="13" t="s">
        <v>79</v>
      </c>
      <c r="AW142" s="13" t="s">
        <v>31</v>
      </c>
      <c r="AX142" s="13" t="s">
        <v>69</v>
      </c>
      <c r="AY142" s="232" t="s">
        <v>140</v>
      </c>
    </row>
    <row r="143" s="2" customFormat="1" ht="44.25" customHeight="1">
      <c r="A143" s="37"/>
      <c r="B143" s="38"/>
      <c r="C143" s="203" t="s">
        <v>335</v>
      </c>
      <c r="D143" s="203" t="s">
        <v>142</v>
      </c>
      <c r="E143" s="204" t="s">
        <v>1523</v>
      </c>
      <c r="F143" s="205" t="s">
        <v>1524</v>
      </c>
      <c r="G143" s="206" t="s">
        <v>423</v>
      </c>
      <c r="H143" s="207">
        <v>1</v>
      </c>
      <c r="I143" s="208"/>
      <c r="J143" s="209">
        <f>ROUND(I143*H143,2)</f>
        <v>0</v>
      </c>
      <c r="K143" s="205" t="s">
        <v>146</v>
      </c>
      <c r="L143" s="43"/>
      <c r="M143" s="210" t="s">
        <v>19</v>
      </c>
      <c r="N143" s="211" t="s">
        <v>40</v>
      </c>
      <c r="O143" s="83"/>
      <c r="P143" s="212">
        <f>O143*H143</f>
        <v>0</v>
      </c>
      <c r="Q143" s="212">
        <v>0</v>
      </c>
      <c r="R143" s="212">
        <f>Q143*H143</f>
        <v>0</v>
      </c>
      <c r="S143" s="212">
        <v>0</v>
      </c>
      <c r="T143" s="213">
        <f>S143*H143</f>
        <v>0</v>
      </c>
      <c r="U143" s="37"/>
      <c r="V143" s="37"/>
      <c r="W143" s="37"/>
      <c r="X143" s="37"/>
      <c r="Y143" s="37"/>
      <c r="Z143" s="37"/>
      <c r="AA143" s="37"/>
      <c r="AB143" s="37"/>
      <c r="AC143" s="37"/>
      <c r="AD143" s="37"/>
      <c r="AE143" s="37"/>
      <c r="AR143" s="214" t="s">
        <v>236</v>
      </c>
      <c r="AT143" s="214" t="s">
        <v>142</v>
      </c>
      <c r="AU143" s="214" t="s">
        <v>79</v>
      </c>
      <c r="AY143" s="16" t="s">
        <v>140</v>
      </c>
      <c r="BE143" s="215">
        <f>IF(N143="základní",J143,0)</f>
        <v>0</v>
      </c>
      <c r="BF143" s="215">
        <f>IF(N143="snížená",J143,0)</f>
        <v>0</v>
      </c>
      <c r="BG143" s="215">
        <f>IF(N143="zákl. přenesená",J143,0)</f>
        <v>0</v>
      </c>
      <c r="BH143" s="215">
        <f>IF(N143="sníž. přenesená",J143,0)</f>
        <v>0</v>
      </c>
      <c r="BI143" s="215">
        <f>IF(N143="nulová",J143,0)</f>
        <v>0</v>
      </c>
      <c r="BJ143" s="16" t="s">
        <v>77</v>
      </c>
      <c r="BK143" s="215">
        <f>ROUND(I143*H143,2)</f>
        <v>0</v>
      </c>
      <c r="BL143" s="16" t="s">
        <v>236</v>
      </c>
      <c r="BM143" s="214" t="s">
        <v>1525</v>
      </c>
    </row>
    <row r="144" s="2" customFormat="1">
      <c r="A144" s="37"/>
      <c r="B144" s="38"/>
      <c r="C144" s="39"/>
      <c r="D144" s="216" t="s">
        <v>149</v>
      </c>
      <c r="E144" s="39"/>
      <c r="F144" s="217" t="s">
        <v>1526</v>
      </c>
      <c r="G144" s="39"/>
      <c r="H144" s="39"/>
      <c r="I144" s="218"/>
      <c r="J144" s="39"/>
      <c r="K144" s="39"/>
      <c r="L144" s="43"/>
      <c r="M144" s="219"/>
      <c r="N144" s="220"/>
      <c r="O144" s="83"/>
      <c r="P144" s="83"/>
      <c r="Q144" s="83"/>
      <c r="R144" s="83"/>
      <c r="S144" s="83"/>
      <c r="T144" s="84"/>
      <c r="U144" s="37"/>
      <c r="V144" s="37"/>
      <c r="W144" s="37"/>
      <c r="X144" s="37"/>
      <c r="Y144" s="37"/>
      <c r="Z144" s="37"/>
      <c r="AA144" s="37"/>
      <c r="AB144" s="37"/>
      <c r="AC144" s="37"/>
      <c r="AD144" s="37"/>
      <c r="AE144" s="37"/>
      <c r="AT144" s="16" t="s">
        <v>149</v>
      </c>
      <c r="AU144" s="16" t="s">
        <v>79</v>
      </c>
    </row>
    <row r="145" s="2" customFormat="1" ht="21.75" customHeight="1">
      <c r="A145" s="37"/>
      <c r="B145" s="38"/>
      <c r="C145" s="203" t="s">
        <v>341</v>
      </c>
      <c r="D145" s="203" t="s">
        <v>142</v>
      </c>
      <c r="E145" s="204" t="s">
        <v>1527</v>
      </c>
      <c r="F145" s="205" t="s">
        <v>1528</v>
      </c>
      <c r="G145" s="206" t="s">
        <v>1396</v>
      </c>
      <c r="H145" s="207">
        <v>1</v>
      </c>
      <c r="I145" s="208"/>
      <c r="J145" s="209">
        <f>ROUND(I145*H145,2)</f>
        <v>0</v>
      </c>
      <c r="K145" s="205" t="s">
        <v>19</v>
      </c>
      <c r="L145" s="43"/>
      <c r="M145" s="210" t="s">
        <v>19</v>
      </c>
      <c r="N145" s="211" t="s">
        <v>40</v>
      </c>
      <c r="O145" s="83"/>
      <c r="P145" s="212">
        <f>O145*H145</f>
        <v>0</v>
      </c>
      <c r="Q145" s="212">
        <v>0</v>
      </c>
      <c r="R145" s="212">
        <f>Q145*H145</f>
        <v>0</v>
      </c>
      <c r="S145" s="212">
        <v>0</v>
      </c>
      <c r="T145" s="213">
        <f>S145*H145</f>
        <v>0</v>
      </c>
      <c r="U145" s="37"/>
      <c r="V145" s="37"/>
      <c r="W145" s="37"/>
      <c r="X145" s="37"/>
      <c r="Y145" s="37"/>
      <c r="Z145" s="37"/>
      <c r="AA145" s="37"/>
      <c r="AB145" s="37"/>
      <c r="AC145" s="37"/>
      <c r="AD145" s="37"/>
      <c r="AE145" s="37"/>
      <c r="AR145" s="214" t="s">
        <v>236</v>
      </c>
      <c r="AT145" s="214" t="s">
        <v>142</v>
      </c>
      <c r="AU145" s="214" t="s">
        <v>79</v>
      </c>
      <c r="AY145" s="16" t="s">
        <v>140</v>
      </c>
      <c r="BE145" s="215">
        <f>IF(N145="základní",J145,0)</f>
        <v>0</v>
      </c>
      <c r="BF145" s="215">
        <f>IF(N145="snížená",J145,0)</f>
        <v>0</v>
      </c>
      <c r="BG145" s="215">
        <f>IF(N145="zákl. přenesená",J145,0)</f>
        <v>0</v>
      </c>
      <c r="BH145" s="215">
        <f>IF(N145="sníž. přenesená",J145,0)</f>
        <v>0</v>
      </c>
      <c r="BI145" s="215">
        <f>IF(N145="nulová",J145,0)</f>
        <v>0</v>
      </c>
      <c r="BJ145" s="16" t="s">
        <v>77</v>
      </c>
      <c r="BK145" s="215">
        <f>ROUND(I145*H145,2)</f>
        <v>0</v>
      </c>
      <c r="BL145" s="16" t="s">
        <v>236</v>
      </c>
      <c r="BM145" s="214" t="s">
        <v>1529</v>
      </c>
    </row>
    <row r="146" s="2" customFormat="1">
      <c r="A146" s="37"/>
      <c r="B146" s="38"/>
      <c r="C146" s="39"/>
      <c r="D146" s="223" t="s">
        <v>391</v>
      </c>
      <c r="E146" s="39"/>
      <c r="F146" s="243" t="s">
        <v>1530</v>
      </c>
      <c r="G146" s="39"/>
      <c r="H146" s="39"/>
      <c r="I146" s="218"/>
      <c r="J146" s="39"/>
      <c r="K146" s="39"/>
      <c r="L146" s="43"/>
      <c r="M146" s="219"/>
      <c r="N146" s="220"/>
      <c r="O146" s="83"/>
      <c r="P146" s="83"/>
      <c r="Q146" s="83"/>
      <c r="R146" s="83"/>
      <c r="S146" s="83"/>
      <c r="T146" s="84"/>
      <c r="U146" s="37"/>
      <c r="V146" s="37"/>
      <c r="W146" s="37"/>
      <c r="X146" s="37"/>
      <c r="Y146" s="37"/>
      <c r="Z146" s="37"/>
      <c r="AA146" s="37"/>
      <c r="AB146" s="37"/>
      <c r="AC146" s="37"/>
      <c r="AD146" s="37"/>
      <c r="AE146" s="37"/>
      <c r="AT146" s="16" t="s">
        <v>391</v>
      </c>
      <c r="AU146" s="16" t="s">
        <v>79</v>
      </c>
    </row>
    <row r="147" s="2" customFormat="1" ht="44.25" customHeight="1">
      <c r="A147" s="37"/>
      <c r="B147" s="38"/>
      <c r="C147" s="203" t="s">
        <v>347</v>
      </c>
      <c r="D147" s="203" t="s">
        <v>142</v>
      </c>
      <c r="E147" s="204" t="s">
        <v>1531</v>
      </c>
      <c r="F147" s="205" t="s">
        <v>1532</v>
      </c>
      <c r="G147" s="206" t="s">
        <v>524</v>
      </c>
      <c r="H147" s="244"/>
      <c r="I147" s="208"/>
      <c r="J147" s="209">
        <f>ROUND(I147*H147,2)</f>
        <v>0</v>
      </c>
      <c r="K147" s="205" t="s">
        <v>146</v>
      </c>
      <c r="L147" s="43"/>
      <c r="M147" s="210" t="s">
        <v>19</v>
      </c>
      <c r="N147" s="211" t="s">
        <v>40</v>
      </c>
      <c r="O147" s="83"/>
      <c r="P147" s="212">
        <f>O147*H147</f>
        <v>0</v>
      </c>
      <c r="Q147" s="212">
        <v>0</v>
      </c>
      <c r="R147" s="212">
        <f>Q147*H147</f>
        <v>0</v>
      </c>
      <c r="S147" s="212">
        <v>0</v>
      </c>
      <c r="T147" s="213">
        <f>S147*H147</f>
        <v>0</v>
      </c>
      <c r="U147" s="37"/>
      <c r="V147" s="37"/>
      <c r="W147" s="37"/>
      <c r="X147" s="37"/>
      <c r="Y147" s="37"/>
      <c r="Z147" s="37"/>
      <c r="AA147" s="37"/>
      <c r="AB147" s="37"/>
      <c r="AC147" s="37"/>
      <c r="AD147" s="37"/>
      <c r="AE147" s="37"/>
      <c r="AR147" s="214" t="s">
        <v>236</v>
      </c>
      <c r="AT147" s="214" t="s">
        <v>142</v>
      </c>
      <c r="AU147" s="214" t="s">
        <v>79</v>
      </c>
      <c r="AY147" s="16" t="s">
        <v>140</v>
      </c>
      <c r="BE147" s="215">
        <f>IF(N147="základní",J147,0)</f>
        <v>0</v>
      </c>
      <c r="BF147" s="215">
        <f>IF(N147="snížená",J147,0)</f>
        <v>0</v>
      </c>
      <c r="BG147" s="215">
        <f>IF(N147="zákl. přenesená",J147,0)</f>
        <v>0</v>
      </c>
      <c r="BH147" s="215">
        <f>IF(N147="sníž. přenesená",J147,0)</f>
        <v>0</v>
      </c>
      <c r="BI147" s="215">
        <f>IF(N147="nulová",J147,0)</f>
        <v>0</v>
      </c>
      <c r="BJ147" s="16" t="s">
        <v>77</v>
      </c>
      <c r="BK147" s="215">
        <f>ROUND(I147*H147,2)</f>
        <v>0</v>
      </c>
      <c r="BL147" s="16" t="s">
        <v>236</v>
      </c>
      <c r="BM147" s="214" t="s">
        <v>1533</v>
      </c>
    </row>
    <row r="148" s="2" customFormat="1">
      <c r="A148" s="37"/>
      <c r="B148" s="38"/>
      <c r="C148" s="39"/>
      <c r="D148" s="216" t="s">
        <v>149</v>
      </c>
      <c r="E148" s="39"/>
      <c r="F148" s="217" t="s">
        <v>1534</v>
      </c>
      <c r="G148" s="39"/>
      <c r="H148" s="39"/>
      <c r="I148" s="218"/>
      <c r="J148" s="39"/>
      <c r="K148" s="39"/>
      <c r="L148" s="43"/>
      <c r="M148" s="247"/>
      <c r="N148" s="248"/>
      <c r="O148" s="249"/>
      <c r="P148" s="249"/>
      <c r="Q148" s="249"/>
      <c r="R148" s="249"/>
      <c r="S148" s="249"/>
      <c r="T148" s="250"/>
      <c r="U148" s="37"/>
      <c r="V148" s="37"/>
      <c r="W148" s="37"/>
      <c r="X148" s="37"/>
      <c r="Y148" s="37"/>
      <c r="Z148" s="37"/>
      <c r="AA148" s="37"/>
      <c r="AB148" s="37"/>
      <c r="AC148" s="37"/>
      <c r="AD148" s="37"/>
      <c r="AE148" s="37"/>
      <c r="AT148" s="16" t="s">
        <v>149</v>
      </c>
      <c r="AU148" s="16" t="s">
        <v>79</v>
      </c>
    </row>
    <row r="149" s="2" customFormat="1" ht="6.96" customHeight="1">
      <c r="A149" s="37"/>
      <c r="B149" s="58"/>
      <c r="C149" s="59"/>
      <c r="D149" s="59"/>
      <c r="E149" s="59"/>
      <c r="F149" s="59"/>
      <c r="G149" s="59"/>
      <c r="H149" s="59"/>
      <c r="I149" s="59"/>
      <c r="J149" s="59"/>
      <c r="K149" s="59"/>
      <c r="L149" s="43"/>
      <c r="M149" s="37"/>
      <c r="O149" s="37"/>
      <c r="P149" s="37"/>
      <c r="Q149" s="37"/>
      <c r="R149" s="37"/>
      <c r="S149" s="37"/>
      <c r="T149" s="37"/>
      <c r="U149" s="37"/>
      <c r="V149" s="37"/>
      <c r="W149" s="37"/>
      <c r="X149" s="37"/>
      <c r="Y149" s="37"/>
      <c r="Z149" s="37"/>
      <c r="AA149" s="37"/>
      <c r="AB149" s="37"/>
      <c r="AC149" s="37"/>
      <c r="AD149" s="37"/>
      <c r="AE149" s="37"/>
    </row>
  </sheetData>
  <sheetProtection sheet="1" autoFilter="0" formatColumns="0" formatRows="0" objects="1" scenarios="1" spinCount="100000" saltValue="oAlBiO/GYBjj3I+r/66nZ65rZ1yoW8g92ugRvBto7iv3zNW7Px0nP7CGLdRh1vJqI1enO6lmYos5gCSixtJT1Q==" hashValue="GUWEhEg4CQPHm/9CLeiBrRNHdPyHEzhgqZqfrIBsN5JnABDM2m+zzFBTFi3ZWEaiKhlH0R4tGkfVgIRMb0ipkQ==" algorithmName="SHA-512" password="CC35"/>
  <autoFilter ref="C80:K148"/>
  <mergeCells count="9">
    <mergeCell ref="E7:H7"/>
    <mergeCell ref="E9:H9"/>
    <mergeCell ref="E18:H18"/>
    <mergeCell ref="E27:H27"/>
    <mergeCell ref="E48:H48"/>
    <mergeCell ref="E50:H50"/>
    <mergeCell ref="E71:H71"/>
    <mergeCell ref="E73:H73"/>
    <mergeCell ref="L2:V2"/>
  </mergeCells>
  <hyperlinks>
    <hyperlink ref="F85" r:id="rId1" display="https://podminky.urs.cz/item/CS_URS_2021_02/741112061"/>
    <hyperlink ref="F89" r:id="rId2" display="https://podminky.urs.cz/item/CS_URS_2021_02/741120301"/>
    <hyperlink ref="F94" r:id="rId3" display="https://podminky.urs.cz/item/CS_URS_2021_02/741122601"/>
    <hyperlink ref="F99" r:id="rId4" display="https://podminky.urs.cz/item/CS_URS_2021_02/741122611"/>
    <hyperlink ref="F107" r:id="rId5" display="https://podminky.urs.cz/item/CS_URS_2021_02/741122641"/>
    <hyperlink ref="F112" r:id="rId6" display="https://podminky.urs.cz/item/CS_URS_2021_02/741310012"/>
    <hyperlink ref="F120" r:id="rId7" display="https://podminky.urs.cz/item/CS_URS_2021_02/741310022"/>
    <hyperlink ref="F128" r:id="rId8" display="https://podminky.urs.cz/item/CS_URS_2021_02/741320105"/>
    <hyperlink ref="F134" r:id="rId9" display="https://podminky.urs.cz/item/CS_URS_2021_02/741320165"/>
    <hyperlink ref="F138" r:id="rId10" display="https://podminky.urs.cz/item/CS_URS_2021_02/741372062"/>
    <hyperlink ref="F144" r:id="rId11" display="https://podminky.urs.cz/item/CS_URS_2021_02/741810002"/>
    <hyperlink ref="F148" r:id="rId12" display="https://podminky.urs.cz/item/CS_URS_2021_02/998741202"/>
  </hyperlinks>
  <pageMargins left="0.39375" right="0.39375" top="0.39375" bottom="0.39375" header="0" footer="0"/>
  <pageSetup paperSize="9" orientation="portrait" blackAndWhite="1" fitToHeight="100"/>
  <headerFooter>
    <oddFooter>&amp;CStrana &amp;P z &amp;N</oddFooter>
  </headerFooter>
  <drawing r:id="rId13"/>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97</v>
      </c>
    </row>
    <row r="3" s="1" customFormat="1" ht="6.96" customHeight="1">
      <c r="B3" s="127"/>
      <c r="C3" s="128"/>
      <c r="D3" s="128"/>
      <c r="E3" s="128"/>
      <c r="F3" s="128"/>
      <c r="G3" s="128"/>
      <c r="H3" s="128"/>
      <c r="I3" s="128"/>
      <c r="J3" s="128"/>
      <c r="K3" s="128"/>
      <c r="L3" s="19"/>
      <c r="AT3" s="16" t="s">
        <v>79</v>
      </c>
    </row>
    <row r="4" s="1" customFormat="1" ht="24.96" customHeight="1">
      <c r="B4" s="19"/>
      <c r="D4" s="129" t="s">
        <v>101</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Stavební úpravy Zahradního domu Teplice</v>
      </c>
      <c r="F7" s="131"/>
      <c r="G7" s="131"/>
      <c r="H7" s="131"/>
      <c r="L7" s="19"/>
    </row>
    <row r="8" s="2" customFormat="1" ht="12" customHeight="1">
      <c r="A8" s="37"/>
      <c r="B8" s="43"/>
      <c r="C8" s="37"/>
      <c r="D8" s="131" t="s">
        <v>102</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1535</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22. 10. 2021</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ROUND(J80,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ROUND((SUM(BE80:BE106)),  2)</f>
        <v>0</v>
      </c>
      <c r="G33" s="37"/>
      <c r="H33" s="37"/>
      <c r="I33" s="147">
        <v>0.20999999999999999</v>
      </c>
      <c r="J33" s="146">
        <f>ROUND(((SUM(BE80:BE106))*I33),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ROUND((SUM(BF80:BF106)),  2)</f>
        <v>0</v>
      </c>
      <c r="G34" s="37"/>
      <c r="H34" s="37"/>
      <c r="I34" s="147">
        <v>0.14999999999999999</v>
      </c>
      <c r="J34" s="146">
        <f>ROUND(((SUM(BF80:BF106))*I34),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ROUND((SUM(BG80:BG106)),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ROUND((SUM(BH80:BH106)),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ROUND((SUM(BI80:BI106)),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104</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Stavební úpravy Zahradního domu Teplice</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102</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SO107 - Slaboproudá elektroinstalace</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22. 10. 2021</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105</v>
      </c>
      <c r="D57" s="161"/>
      <c r="E57" s="161"/>
      <c r="F57" s="161"/>
      <c r="G57" s="161"/>
      <c r="H57" s="161"/>
      <c r="I57" s="161"/>
      <c r="J57" s="162" t="s">
        <v>106</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J80</f>
        <v>0</v>
      </c>
      <c r="K59" s="39"/>
      <c r="L59" s="133"/>
      <c r="S59" s="37"/>
      <c r="T59" s="37"/>
      <c r="U59" s="37"/>
      <c r="V59" s="37"/>
      <c r="W59" s="37"/>
      <c r="X59" s="37"/>
      <c r="Y59" s="37"/>
      <c r="Z59" s="37"/>
      <c r="AA59" s="37"/>
      <c r="AB59" s="37"/>
      <c r="AC59" s="37"/>
      <c r="AD59" s="37"/>
      <c r="AE59" s="37"/>
      <c r="AU59" s="16" t="s">
        <v>107</v>
      </c>
    </row>
    <row r="60" s="9" customFormat="1" ht="24.96" customHeight="1">
      <c r="A60" s="9"/>
      <c r="B60" s="164"/>
      <c r="C60" s="165"/>
      <c r="D60" s="166" t="s">
        <v>629</v>
      </c>
      <c r="E60" s="167"/>
      <c r="F60" s="167"/>
      <c r="G60" s="167"/>
      <c r="H60" s="167"/>
      <c r="I60" s="167"/>
      <c r="J60" s="168">
        <f>J81</f>
        <v>0</v>
      </c>
      <c r="K60" s="165"/>
      <c r="L60" s="169"/>
      <c r="S60" s="9"/>
      <c r="T60" s="9"/>
      <c r="U60" s="9"/>
      <c r="V60" s="9"/>
      <c r="W60" s="9"/>
      <c r="X60" s="9"/>
      <c r="Y60" s="9"/>
      <c r="Z60" s="9"/>
      <c r="AA60" s="9"/>
      <c r="AB60" s="9"/>
      <c r="AC60" s="9"/>
      <c r="AD60" s="9"/>
      <c r="AE60" s="9"/>
    </row>
    <row r="61" s="2" customFormat="1" ht="21.84" customHeight="1">
      <c r="A61" s="37"/>
      <c r="B61" s="38"/>
      <c r="C61" s="39"/>
      <c r="D61" s="39"/>
      <c r="E61" s="39"/>
      <c r="F61" s="39"/>
      <c r="G61" s="39"/>
      <c r="H61" s="39"/>
      <c r="I61" s="39"/>
      <c r="J61" s="39"/>
      <c r="K61" s="39"/>
      <c r="L61" s="133"/>
      <c r="S61" s="37"/>
      <c r="T61" s="37"/>
      <c r="U61" s="37"/>
      <c r="V61" s="37"/>
      <c r="W61" s="37"/>
      <c r="X61" s="37"/>
      <c r="Y61" s="37"/>
      <c r="Z61" s="37"/>
      <c r="AA61" s="37"/>
      <c r="AB61" s="37"/>
      <c r="AC61" s="37"/>
      <c r="AD61" s="37"/>
      <c r="AE61" s="37"/>
    </row>
    <row r="62" s="2" customFormat="1" ht="6.96" customHeight="1">
      <c r="A62" s="37"/>
      <c r="B62" s="58"/>
      <c r="C62" s="59"/>
      <c r="D62" s="59"/>
      <c r="E62" s="59"/>
      <c r="F62" s="59"/>
      <c r="G62" s="59"/>
      <c r="H62" s="59"/>
      <c r="I62" s="59"/>
      <c r="J62" s="59"/>
      <c r="K62" s="59"/>
      <c r="L62" s="133"/>
      <c r="S62" s="37"/>
      <c r="T62" s="37"/>
      <c r="U62" s="37"/>
      <c r="V62" s="37"/>
      <c r="W62" s="37"/>
      <c r="X62" s="37"/>
      <c r="Y62" s="37"/>
      <c r="Z62" s="37"/>
      <c r="AA62" s="37"/>
      <c r="AB62" s="37"/>
      <c r="AC62" s="37"/>
      <c r="AD62" s="37"/>
      <c r="AE62" s="37"/>
    </row>
    <row r="66" s="2" customFormat="1" ht="6.96" customHeight="1">
      <c r="A66" s="37"/>
      <c r="B66" s="60"/>
      <c r="C66" s="61"/>
      <c r="D66" s="61"/>
      <c r="E66" s="61"/>
      <c r="F66" s="61"/>
      <c r="G66" s="61"/>
      <c r="H66" s="61"/>
      <c r="I66" s="61"/>
      <c r="J66" s="61"/>
      <c r="K66" s="61"/>
      <c r="L66" s="133"/>
      <c r="S66" s="37"/>
      <c r="T66" s="37"/>
      <c r="U66" s="37"/>
      <c r="V66" s="37"/>
      <c r="W66" s="37"/>
      <c r="X66" s="37"/>
      <c r="Y66" s="37"/>
      <c r="Z66" s="37"/>
      <c r="AA66" s="37"/>
      <c r="AB66" s="37"/>
      <c r="AC66" s="37"/>
      <c r="AD66" s="37"/>
      <c r="AE66" s="37"/>
    </row>
    <row r="67" s="2" customFormat="1" ht="24.96" customHeight="1">
      <c r="A67" s="37"/>
      <c r="B67" s="38"/>
      <c r="C67" s="22" t="s">
        <v>125</v>
      </c>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6.96" customHeight="1">
      <c r="A68" s="37"/>
      <c r="B68" s="38"/>
      <c r="C68" s="39"/>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2" customHeight="1">
      <c r="A69" s="37"/>
      <c r="B69" s="38"/>
      <c r="C69" s="31" t="s">
        <v>16</v>
      </c>
      <c r="D69" s="39"/>
      <c r="E69" s="39"/>
      <c r="F69" s="39"/>
      <c r="G69" s="39"/>
      <c r="H69" s="39"/>
      <c r="I69" s="39"/>
      <c r="J69" s="39"/>
      <c r="K69" s="39"/>
      <c r="L69" s="133"/>
      <c r="S69" s="37"/>
      <c r="T69" s="37"/>
      <c r="U69" s="37"/>
      <c r="V69" s="37"/>
      <c r="W69" s="37"/>
      <c r="X69" s="37"/>
      <c r="Y69" s="37"/>
      <c r="Z69" s="37"/>
      <c r="AA69" s="37"/>
      <c r="AB69" s="37"/>
      <c r="AC69" s="37"/>
      <c r="AD69" s="37"/>
      <c r="AE69" s="37"/>
    </row>
    <row r="70" s="2" customFormat="1" ht="16.5" customHeight="1">
      <c r="A70" s="37"/>
      <c r="B70" s="38"/>
      <c r="C70" s="39"/>
      <c r="D70" s="39"/>
      <c r="E70" s="159" t="str">
        <f>E7</f>
        <v>Stavební úpravy Zahradního domu Teplice</v>
      </c>
      <c r="F70" s="31"/>
      <c r="G70" s="31"/>
      <c r="H70" s="31"/>
      <c r="I70" s="39"/>
      <c r="J70" s="39"/>
      <c r="K70" s="39"/>
      <c r="L70" s="133"/>
      <c r="S70" s="37"/>
      <c r="T70" s="37"/>
      <c r="U70" s="37"/>
      <c r="V70" s="37"/>
      <c r="W70" s="37"/>
      <c r="X70" s="37"/>
      <c r="Y70" s="37"/>
      <c r="Z70" s="37"/>
      <c r="AA70" s="37"/>
      <c r="AB70" s="37"/>
      <c r="AC70" s="37"/>
      <c r="AD70" s="37"/>
      <c r="AE70" s="37"/>
    </row>
    <row r="71" s="2" customFormat="1" ht="12" customHeight="1">
      <c r="A71" s="37"/>
      <c r="B71" s="38"/>
      <c r="C71" s="31" t="s">
        <v>102</v>
      </c>
      <c r="D71" s="39"/>
      <c r="E71" s="39"/>
      <c r="F71" s="39"/>
      <c r="G71" s="39"/>
      <c r="H71" s="39"/>
      <c r="I71" s="39"/>
      <c r="J71" s="39"/>
      <c r="K71" s="39"/>
      <c r="L71" s="133"/>
      <c r="S71" s="37"/>
      <c r="T71" s="37"/>
      <c r="U71" s="37"/>
      <c r="V71" s="37"/>
      <c r="W71" s="37"/>
      <c r="X71" s="37"/>
      <c r="Y71" s="37"/>
      <c r="Z71" s="37"/>
      <c r="AA71" s="37"/>
      <c r="AB71" s="37"/>
      <c r="AC71" s="37"/>
      <c r="AD71" s="37"/>
      <c r="AE71" s="37"/>
    </row>
    <row r="72" s="2" customFormat="1" ht="16.5" customHeight="1">
      <c r="A72" s="37"/>
      <c r="B72" s="38"/>
      <c r="C72" s="39"/>
      <c r="D72" s="39"/>
      <c r="E72" s="68" t="str">
        <f>E9</f>
        <v>SO107 - Slaboproudá elektroinstalace</v>
      </c>
      <c r="F72" s="39"/>
      <c r="G72" s="39"/>
      <c r="H72" s="39"/>
      <c r="I72" s="39"/>
      <c r="J72" s="39"/>
      <c r="K72" s="39"/>
      <c r="L72" s="133"/>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39"/>
      <c r="J73" s="39"/>
      <c r="K73" s="39"/>
      <c r="L73" s="133"/>
      <c r="S73" s="37"/>
      <c r="T73" s="37"/>
      <c r="U73" s="37"/>
      <c r="V73" s="37"/>
      <c r="W73" s="37"/>
      <c r="X73" s="37"/>
      <c r="Y73" s="37"/>
      <c r="Z73" s="37"/>
      <c r="AA73" s="37"/>
      <c r="AB73" s="37"/>
      <c r="AC73" s="37"/>
      <c r="AD73" s="37"/>
      <c r="AE73" s="37"/>
    </row>
    <row r="74" s="2" customFormat="1" ht="12" customHeight="1">
      <c r="A74" s="37"/>
      <c r="B74" s="38"/>
      <c r="C74" s="31" t="s">
        <v>21</v>
      </c>
      <c r="D74" s="39"/>
      <c r="E74" s="39"/>
      <c r="F74" s="26" t="str">
        <f>F12</f>
        <v xml:space="preserve"> </v>
      </c>
      <c r="G74" s="39"/>
      <c r="H74" s="39"/>
      <c r="I74" s="31" t="s">
        <v>23</v>
      </c>
      <c r="J74" s="71" t="str">
        <f>IF(J12="","",J12)</f>
        <v>22. 10. 2021</v>
      </c>
      <c r="K74" s="39"/>
      <c r="L74" s="133"/>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39"/>
      <c r="J75" s="39"/>
      <c r="K75" s="39"/>
      <c r="L75" s="133"/>
      <c r="S75" s="37"/>
      <c r="T75" s="37"/>
      <c r="U75" s="37"/>
      <c r="V75" s="37"/>
      <c r="W75" s="37"/>
      <c r="X75" s="37"/>
      <c r="Y75" s="37"/>
      <c r="Z75" s="37"/>
      <c r="AA75" s="37"/>
      <c r="AB75" s="37"/>
      <c r="AC75" s="37"/>
      <c r="AD75" s="37"/>
      <c r="AE75" s="37"/>
    </row>
    <row r="76" s="2" customFormat="1" ht="15.15" customHeight="1">
      <c r="A76" s="37"/>
      <c r="B76" s="38"/>
      <c r="C76" s="31" t="s">
        <v>25</v>
      </c>
      <c r="D76" s="39"/>
      <c r="E76" s="39"/>
      <c r="F76" s="26" t="str">
        <f>E15</f>
        <v xml:space="preserve"> </v>
      </c>
      <c r="G76" s="39"/>
      <c r="H76" s="39"/>
      <c r="I76" s="31" t="s">
        <v>30</v>
      </c>
      <c r="J76" s="35" t="str">
        <f>E21</f>
        <v xml:space="preserve"> </v>
      </c>
      <c r="K76" s="39"/>
      <c r="L76" s="133"/>
      <c r="S76" s="37"/>
      <c r="T76" s="37"/>
      <c r="U76" s="37"/>
      <c r="V76" s="37"/>
      <c r="W76" s="37"/>
      <c r="X76" s="37"/>
      <c r="Y76" s="37"/>
      <c r="Z76" s="37"/>
      <c r="AA76" s="37"/>
      <c r="AB76" s="37"/>
      <c r="AC76" s="37"/>
      <c r="AD76" s="37"/>
      <c r="AE76" s="37"/>
    </row>
    <row r="77" s="2" customFormat="1" ht="15.15" customHeight="1">
      <c r="A77" s="37"/>
      <c r="B77" s="38"/>
      <c r="C77" s="31" t="s">
        <v>28</v>
      </c>
      <c r="D77" s="39"/>
      <c r="E77" s="39"/>
      <c r="F77" s="26" t="str">
        <f>IF(E18="","",E18)</f>
        <v>Vyplň údaj</v>
      </c>
      <c r="G77" s="39"/>
      <c r="H77" s="39"/>
      <c r="I77" s="31" t="s">
        <v>32</v>
      </c>
      <c r="J77" s="35" t="str">
        <f>E24</f>
        <v xml:space="preserve"> </v>
      </c>
      <c r="K77" s="39"/>
      <c r="L77" s="133"/>
      <c r="S77" s="37"/>
      <c r="T77" s="37"/>
      <c r="U77" s="37"/>
      <c r="V77" s="37"/>
      <c r="W77" s="37"/>
      <c r="X77" s="37"/>
      <c r="Y77" s="37"/>
      <c r="Z77" s="37"/>
      <c r="AA77" s="37"/>
      <c r="AB77" s="37"/>
      <c r="AC77" s="37"/>
      <c r="AD77" s="37"/>
      <c r="AE77" s="37"/>
    </row>
    <row r="78" s="2" customFormat="1" ht="10.32" customHeight="1">
      <c r="A78" s="37"/>
      <c r="B78" s="38"/>
      <c r="C78" s="39"/>
      <c r="D78" s="39"/>
      <c r="E78" s="39"/>
      <c r="F78" s="39"/>
      <c r="G78" s="39"/>
      <c r="H78" s="39"/>
      <c r="I78" s="39"/>
      <c r="J78" s="39"/>
      <c r="K78" s="39"/>
      <c r="L78" s="133"/>
      <c r="S78" s="37"/>
      <c r="T78" s="37"/>
      <c r="U78" s="37"/>
      <c r="V78" s="37"/>
      <c r="W78" s="37"/>
      <c r="X78" s="37"/>
      <c r="Y78" s="37"/>
      <c r="Z78" s="37"/>
      <c r="AA78" s="37"/>
      <c r="AB78" s="37"/>
      <c r="AC78" s="37"/>
      <c r="AD78" s="37"/>
      <c r="AE78" s="37"/>
    </row>
    <row r="79" s="11" customFormat="1" ht="29.28" customHeight="1">
      <c r="A79" s="176"/>
      <c r="B79" s="177"/>
      <c r="C79" s="178" t="s">
        <v>126</v>
      </c>
      <c r="D79" s="179" t="s">
        <v>54</v>
      </c>
      <c r="E79" s="179" t="s">
        <v>50</v>
      </c>
      <c r="F79" s="179" t="s">
        <v>51</v>
      </c>
      <c r="G79" s="179" t="s">
        <v>127</v>
      </c>
      <c r="H79" s="179" t="s">
        <v>128</v>
      </c>
      <c r="I79" s="179" t="s">
        <v>129</v>
      </c>
      <c r="J79" s="179" t="s">
        <v>106</v>
      </c>
      <c r="K79" s="180" t="s">
        <v>130</v>
      </c>
      <c r="L79" s="181"/>
      <c r="M79" s="91" t="s">
        <v>19</v>
      </c>
      <c r="N79" s="92" t="s">
        <v>39</v>
      </c>
      <c r="O79" s="92" t="s">
        <v>131</v>
      </c>
      <c r="P79" s="92" t="s">
        <v>132</v>
      </c>
      <c r="Q79" s="92" t="s">
        <v>133</v>
      </c>
      <c r="R79" s="92" t="s">
        <v>134</v>
      </c>
      <c r="S79" s="92" t="s">
        <v>135</v>
      </c>
      <c r="T79" s="93" t="s">
        <v>136</v>
      </c>
      <c r="U79" s="176"/>
      <c r="V79" s="176"/>
      <c r="W79" s="176"/>
      <c r="X79" s="176"/>
      <c r="Y79" s="176"/>
      <c r="Z79" s="176"/>
      <c r="AA79" s="176"/>
      <c r="AB79" s="176"/>
      <c r="AC79" s="176"/>
      <c r="AD79" s="176"/>
      <c r="AE79" s="176"/>
    </row>
    <row r="80" s="2" customFormat="1" ht="22.8" customHeight="1">
      <c r="A80" s="37"/>
      <c r="B80" s="38"/>
      <c r="C80" s="98" t="s">
        <v>137</v>
      </c>
      <c r="D80" s="39"/>
      <c r="E80" s="39"/>
      <c r="F80" s="39"/>
      <c r="G80" s="39"/>
      <c r="H80" s="39"/>
      <c r="I80" s="39"/>
      <c r="J80" s="182">
        <f>BK80</f>
        <v>0</v>
      </c>
      <c r="K80" s="39"/>
      <c r="L80" s="43"/>
      <c r="M80" s="94"/>
      <c r="N80" s="183"/>
      <c r="O80" s="95"/>
      <c r="P80" s="184">
        <f>P81</f>
        <v>0</v>
      </c>
      <c r="Q80" s="95"/>
      <c r="R80" s="184">
        <f>R81</f>
        <v>0</v>
      </c>
      <c r="S80" s="95"/>
      <c r="T80" s="185">
        <f>T81</f>
        <v>0</v>
      </c>
      <c r="U80" s="37"/>
      <c r="V80" s="37"/>
      <c r="W80" s="37"/>
      <c r="X80" s="37"/>
      <c r="Y80" s="37"/>
      <c r="Z80" s="37"/>
      <c r="AA80" s="37"/>
      <c r="AB80" s="37"/>
      <c r="AC80" s="37"/>
      <c r="AD80" s="37"/>
      <c r="AE80" s="37"/>
      <c r="AT80" s="16" t="s">
        <v>68</v>
      </c>
      <c r="AU80" s="16" t="s">
        <v>107</v>
      </c>
      <c r="BK80" s="186">
        <f>BK81</f>
        <v>0</v>
      </c>
    </row>
    <row r="81" s="12" customFormat="1" ht="25.92" customHeight="1">
      <c r="A81" s="12"/>
      <c r="B81" s="187"/>
      <c r="C81" s="188"/>
      <c r="D81" s="189" t="s">
        <v>68</v>
      </c>
      <c r="E81" s="190" t="s">
        <v>764</v>
      </c>
      <c r="F81" s="190" t="s">
        <v>765</v>
      </c>
      <c r="G81" s="188"/>
      <c r="H81" s="188"/>
      <c r="I81" s="191"/>
      <c r="J81" s="192">
        <f>BK81</f>
        <v>0</v>
      </c>
      <c r="K81" s="188"/>
      <c r="L81" s="193"/>
      <c r="M81" s="194"/>
      <c r="N81" s="195"/>
      <c r="O81" s="195"/>
      <c r="P81" s="196">
        <f>SUM(P82:P106)</f>
        <v>0</v>
      </c>
      <c r="Q81" s="195"/>
      <c r="R81" s="196">
        <f>SUM(R82:R106)</f>
        <v>0</v>
      </c>
      <c r="S81" s="195"/>
      <c r="T81" s="197">
        <f>SUM(T82:T106)</f>
        <v>0</v>
      </c>
      <c r="U81" s="12"/>
      <c r="V81" s="12"/>
      <c r="W81" s="12"/>
      <c r="X81" s="12"/>
      <c r="Y81" s="12"/>
      <c r="Z81" s="12"/>
      <c r="AA81" s="12"/>
      <c r="AB81" s="12"/>
      <c r="AC81" s="12"/>
      <c r="AD81" s="12"/>
      <c r="AE81" s="12"/>
      <c r="AR81" s="198" t="s">
        <v>147</v>
      </c>
      <c r="AT81" s="199" t="s">
        <v>68</v>
      </c>
      <c r="AU81" s="199" t="s">
        <v>69</v>
      </c>
      <c r="AY81" s="198" t="s">
        <v>140</v>
      </c>
      <c r="BK81" s="200">
        <f>SUM(BK82:BK106)</f>
        <v>0</v>
      </c>
    </row>
    <row r="82" s="2" customFormat="1" ht="37.8" customHeight="1">
      <c r="A82" s="37"/>
      <c r="B82" s="38"/>
      <c r="C82" s="203" t="s">
        <v>77</v>
      </c>
      <c r="D82" s="203" t="s">
        <v>142</v>
      </c>
      <c r="E82" s="204" t="s">
        <v>1536</v>
      </c>
      <c r="F82" s="205" t="s">
        <v>1537</v>
      </c>
      <c r="G82" s="206" t="s">
        <v>768</v>
      </c>
      <c r="H82" s="207">
        <v>80</v>
      </c>
      <c r="I82" s="208"/>
      <c r="J82" s="209">
        <f>ROUND(I82*H82,2)</f>
        <v>0</v>
      </c>
      <c r="K82" s="205" t="s">
        <v>146</v>
      </c>
      <c r="L82" s="43"/>
      <c r="M82" s="210" t="s">
        <v>19</v>
      </c>
      <c r="N82" s="211" t="s">
        <v>40</v>
      </c>
      <c r="O82" s="83"/>
      <c r="P82" s="212">
        <f>O82*H82</f>
        <v>0</v>
      </c>
      <c r="Q82" s="212">
        <v>0</v>
      </c>
      <c r="R82" s="212">
        <f>Q82*H82</f>
        <v>0</v>
      </c>
      <c r="S82" s="212">
        <v>0</v>
      </c>
      <c r="T82" s="213">
        <f>S82*H82</f>
        <v>0</v>
      </c>
      <c r="U82" s="37"/>
      <c r="V82" s="37"/>
      <c r="W82" s="37"/>
      <c r="X82" s="37"/>
      <c r="Y82" s="37"/>
      <c r="Z82" s="37"/>
      <c r="AA82" s="37"/>
      <c r="AB82" s="37"/>
      <c r="AC82" s="37"/>
      <c r="AD82" s="37"/>
      <c r="AE82" s="37"/>
      <c r="AR82" s="214" t="s">
        <v>769</v>
      </c>
      <c r="AT82" s="214" t="s">
        <v>142</v>
      </c>
      <c r="AU82" s="214" t="s">
        <v>77</v>
      </c>
      <c r="AY82" s="16" t="s">
        <v>140</v>
      </c>
      <c r="BE82" s="215">
        <f>IF(N82="základní",J82,0)</f>
        <v>0</v>
      </c>
      <c r="BF82" s="215">
        <f>IF(N82="snížená",J82,0)</f>
        <v>0</v>
      </c>
      <c r="BG82" s="215">
        <f>IF(N82="zákl. přenesená",J82,0)</f>
        <v>0</v>
      </c>
      <c r="BH82" s="215">
        <f>IF(N82="sníž. přenesená",J82,0)</f>
        <v>0</v>
      </c>
      <c r="BI82" s="215">
        <f>IF(N82="nulová",J82,0)</f>
        <v>0</v>
      </c>
      <c r="BJ82" s="16" t="s">
        <v>77</v>
      </c>
      <c r="BK82" s="215">
        <f>ROUND(I82*H82,2)</f>
        <v>0</v>
      </c>
      <c r="BL82" s="16" t="s">
        <v>769</v>
      </c>
      <c r="BM82" s="214" t="s">
        <v>1538</v>
      </c>
    </row>
    <row r="83" s="2" customFormat="1">
      <c r="A83" s="37"/>
      <c r="B83" s="38"/>
      <c r="C83" s="39"/>
      <c r="D83" s="216" t="s">
        <v>149</v>
      </c>
      <c r="E83" s="39"/>
      <c r="F83" s="217" t="s">
        <v>1539</v>
      </c>
      <c r="G83" s="39"/>
      <c r="H83" s="39"/>
      <c r="I83" s="218"/>
      <c r="J83" s="39"/>
      <c r="K83" s="39"/>
      <c r="L83" s="43"/>
      <c r="M83" s="219"/>
      <c r="N83" s="220"/>
      <c r="O83" s="83"/>
      <c r="P83" s="83"/>
      <c r="Q83" s="83"/>
      <c r="R83" s="83"/>
      <c r="S83" s="83"/>
      <c r="T83" s="84"/>
      <c r="U83" s="37"/>
      <c r="V83" s="37"/>
      <c r="W83" s="37"/>
      <c r="X83" s="37"/>
      <c r="Y83" s="37"/>
      <c r="Z83" s="37"/>
      <c r="AA83" s="37"/>
      <c r="AB83" s="37"/>
      <c r="AC83" s="37"/>
      <c r="AD83" s="37"/>
      <c r="AE83" s="37"/>
      <c r="AT83" s="16" t="s">
        <v>149</v>
      </c>
      <c r="AU83" s="16" t="s">
        <v>77</v>
      </c>
    </row>
    <row r="84" s="13" customFormat="1">
      <c r="A84" s="13"/>
      <c r="B84" s="221"/>
      <c r="C84" s="222"/>
      <c r="D84" s="223" t="s">
        <v>151</v>
      </c>
      <c r="E84" s="224" t="s">
        <v>19</v>
      </c>
      <c r="F84" s="225" t="s">
        <v>1540</v>
      </c>
      <c r="G84" s="222"/>
      <c r="H84" s="226">
        <v>80</v>
      </c>
      <c r="I84" s="227"/>
      <c r="J84" s="222"/>
      <c r="K84" s="222"/>
      <c r="L84" s="228"/>
      <c r="M84" s="229"/>
      <c r="N84" s="230"/>
      <c r="O84" s="230"/>
      <c r="P84" s="230"/>
      <c r="Q84" s="230"/>
      <c r="R84" s="230"/>
      <c r="S84" s="230"/>
      <c r="T84" s="231"/>
      <c r="U84" s="13"/>
      <c r="V84" s="13"/>
      <c r="W84" s="13"/>
      <c r="X84" s="13"/>
      <c r="Y84" s="13"/>
      <c r="Z84" s="13"/>
      <c r="AA84" s="13"/>
      <c r="AB84" s="13"/>
      <c r="AC84" s="13"/>
      <c r="AD84" s="13"/>
      <c r="AE84" s="13"/>
      <c r="AT84" s="232" t="s">
        <v>151</v>
      </c>
      <c r="AU84" s="232" t="s">
        <v>77</v>
      </c>
      <c r="AV84" s="13" t="s">
        <v>79</v>
      </c>
      <c r="AW84" s="13" t="s">
        <v>31</v>
      </c>
      <c r="AX84" s="13" t="s">
        <v>69</v>
      </c>
      <c r="AY84" s="232" t="s">
        <v>140</v>
      </c>
    </row>
    <row r="85" s="2" customFormat="1" ht="24.15" customHeight="1">
      <c r="A85" s="37"/>
      <c r="B85" s="38"/>
      <c r="C85" s="233" t="s">
        <v>79</v>
      </c>
      <c r="D85" s="233" t="s">
        <v>237</v>
      </c>
      <c r="E85" s="234" t="s">
        <v>1541</v>
      </c>
      <c r="F85" s="235" t="s">
        <v>1542</v>
      </c>
      <c r="G85" s="236" t="s">
        <v>621</v>
      </c>
      <c r="H85" s="237">
        <v>1</v>
      </c>
      <c r="I85" s="238"/>
      <c r="J85" s="239">
        <f>ROUND(I85*H85,2)</f>
        <v>0</v>
      </c>
      <c r="K85" s="235" t="s">
        <v>19</v>
      </c>
      <c r="L85" s="240"/>
      <c r="M85" s="241" t="s">
        <v>19</v>
      </c>
      <c r="N85" s="242" t="s">
        <v>40</v>
      </c>
      <c r="O85" s="83"/>
      <c r="P85" s="212">
        <f>O85*H85</f>
        <v>0</v>
      </c>
      <c r="Q85" s="212">
        <v>0</v>
      </c>
      <c r="R85" s="212">
        <f>Q85*H85</f>
        <v>0</v>
      </c>
      <c r="S85" s="212">
        <v>0</v>
      </c>
      <c r="T85" s="213">
        <f>S85*H85</f>
        <v>0</v>
      </c>
      <c r="U85" s="37"/>
      <c r="V85" s="37"/>
      <c r="W85" s="37"/>
      <c r="X85" s="37"/>
      <c r="Y85" s="37"/>
      <c r="Z85" s="37"/>
      <c r="AA85" s="37"/>
      <c r="AB85" s="37"/>
      <c r="AC85" s="37"/>
      <c r="AD85" s="37"/>
      <c r="AE85" s="37"/>
      <c r="AR85" s="214" t="s">
        <v>769</v>
      </c>
      <c r="AT85" s="214" t="s">
        <v>237</v>
      </c>
      <c r="AU85" s="214" t="s">
        <v>77</v>
      </c>
      <c r="AY85" s="16" t="s">
        <v>140</v>
      </c>
      <c r="BE85" s="215">
        <f>IF(N85="základní",J85,0)</f>
        <v>0</v>
      </c>
      <c r="BF85" s="215">
        <f>IF(N85="snížená",J85,0)</f>
        <v>0</v>
      </c>
      <c r="BG85" s="215">
        <f>IF(N85="zákl. přenesená",J85,0)</f>
        <v>0</v>
      </c>
      <c r="BH85" s="215">
        <f>IF(N85="sníž. přenesená",J85,0)</f>
        <v>0</v>
      </c>
      <c r="BI85" s="215">
        <f>IF(N85="nulová",J85,0)</f>
        <v>0</v>
      </c>
      <c r="BJ85" s="16" t="s">
        <v>77</v>
      </c>
      <c r="BK85" s="215">
        <f>ROUND(I85*H85,2)</f>
        <v>0</v>
      </c>
      <c r="BL85" s="16" t="s">
        <v>769</v>
      </c>
      <c r="BM85" s="214" t="s">
        <v>1543</v>
      </c>
    </row>
    <row r="86" s="13" customFormat="1">
      <c r="A86" s="13"/>
      <c r="B86" s="221"/>
      <c r="C86" s="222"/>
      <c r="D86" s="223" t="s">
        <v>151</v>
      </c>
      <c r="E86" s="224" t="s">
        <v>19</v>
      </c>
      <c r="F86" s="225" t="s">
        <v>855</v>
      </c>
      <c r="G86" s="222"/>
      <c r="H86" s="226">
        <v>1</v>
      </c>
      <c r="I86" s="227"/>
      <c r="J86" s="222"/>
      <c r="K86" s="222"/>
      <c r="L86" s="228"/>
      <c r="M86" s="229"/>
      <c r="N86" s="230"/>
      <c r="O86" s="230"/>
      <c r="P86" s="230"/>
      <c r="Q86" s="230"/>
      <c r="R86" s="230"/>
      <c r="S86" s="230"/>
      <c r="T86" s="231"/>
      <c r="U86" s="13"/>
      <c r="V86" s="13"/>
      <c r="W86" s="13"/>
      <c r="X86" s="13"/>
      <c r="Y86" s="13"/>
      <c r="Z86" s="13"/>
      <c r="AA86" s="13"/>
      <c r="AB86" s="13"/>
      <c r="AC86" s="13"/>
      <c r="AD86" s="13"/>
      <c r="AE86" s="13"/>
      <c r="AT86" s="232" t="s">
        <v>151</v>
      </c>
      <c r="AU86" s="232" t="s">
        <v>77</v>
      </c>
      <c r="AV86" s="13" t="s">
        <v>79</v>
      </c>
      <c r="AW86" s="13" t="s">
        <v>31</v>
      </c>
      <c r="AX86" s="13" t="s">
        <v>69</v>
      </c>
      <c r="AY86" s="232" t="s">
        <v>140</v>
      </c>
    </row>
    <row r="87" s="2" customFormat="1" ht="16.5" customHeight="1">
      <c r="A87" s="37"/>
      <c r="B87" s="38"/>
      <c r="C87" s="233" t="s">
        <v>159</v>
      </c>
      <c r="D87" s="233" t="s">
        <v>237</v>
      </c>
      <c r="E87" s="234" t="s">
        <v>1544</v>
      </c>
      <c r="F87" s="235" t="s">
        <v>1545</v>
      </c>
      <c r="G87" s="236" t="s">
        <v>621</v>
      </c>
      <c r="H87" s="237">
        <v>1</v>
      </c>
      <c r="I87" s="238"/>
      <c r="J87" s="239">
        <f>ROUND(I87*H87,2)</f>
        <v>0</v>
      </c>
      <c r="K87" s="235" t="s">
        <v>19</v>
      </c>
      <c r="L87" s="240"/>
      <c r="M87" s="241" t="s">
        <v>19</v>
      </c>
      <c r="N87" s="242" t="s">
        <v>40</v>
      </c>
      <c r="O87" s="83"/>
      <c r="P87" s="212">
        <f>O87*H87</f>
        <v>0</v>
      </c>
      <c r="Q87" s="212">
        <v>0</v>
      </c>
      <c r="R87" s="212">
        <f>Q87*H87</f>
        <v>0</v>
      </c>
      <c r="S87" s="212">
        <v>0</v>
      </c>
      <c r="T87" s="213">
        <f>S87*H87</f>
        <v>0</v>
      </c>
      <c r="U87" s="37"/>
      <c r="V87" s="37"/>
      <c r="W87" s="37"/>
      <c r="X87" s="37"/>
      <c r="Y87" s="37"/>
      <c r="Z87" s="37"/>
      <c r="AA87" s="37"/>
      <c r="AB87" s="37"/>
      <c r="AC87" s="37"/>
      <c r="AD87" s="37"/>
      <c r="AE87" s="37"/>
      <c r="AR87" s="214" t="s">
        <v>769</v>
      </c>
      <c r="AT87" s="214" t="s">
        <v>237</v>
      </c>
      <c r="AU87" s="214" t="s">
        <v>77</v>
      </c>
      <c r="AY87" s="16" t="s">
        <v>140</v>
      </c>
      <c r="BE87" s="215">
        <f>IF(N87="základní",J87,0)</f>
        <v>0</v>
      </c>
      <c r="BF87" s="215">
        <f>IF(N87="snížená",J87,0)</f>
        <v>0</v>
      </c>
      <c r="BG87" s="215">
        <f>IF(N87="zákl. přenesená",J87,0)</f>
        <v>0</v>
      </c>
      <c r="BH87" s="215">
        <f>IF(N87="sníž. přenesená",J87,0)</f>
        <v>0</v>
      </c>
      <c r="BI87" s="215">
        <f>IF(N87="nulová",J87,0)</f>
        <v>0</v>
      </c>
      <c r="BJ87" s="16" t="s">
        <v>77</v>
      </c>
      <c r="BK87" s="215">
        <f>ROUND(I87*H87,2)</f>
        <v>0</v>
      </c>
      <c r="BL87" s="16" t="s">
        <v>769</v>
      </c>
      <c r="BM87" s="214" t="s">
        <v>1546</v>
      </c>
    </row>
    <row r="88" s="13" customFormat="1">
      <c r="A88" s="13"/>
      <c r="B88" s="221"/>
      <c r="C88" s="222"/>
      <c r="D88" s="223" t="s">
        <v>151</v>
      </c>
      <c r="E88" s="224" t="s">
        <v>19</v>
      </c>
      <c r="F88" s="225" t="s">
        <v>855</v>
      </c>
      <c r="G88" s="222"/>
      <c r="H88" s="226">
        <v>1</v>
      </c>
      <c r="I88" s="227"/>
      <c r="J88" s="222"/>
      <c r="K88" s="222"/>
      <c r="L88" s="228"/>
      <c r="M88" s="229"/>
      <c r="N88" s="230"/>
      <c r="O88" s="230"/>
      <c r="P88" s="230"/>
      <c r="Q88" s="230"/>
      <c r="R88" s="230"/>
      <c r="S88" s="230"/>
      <c r="T88" s="231"/>
      <c r="U88" s="13"/>
      <c r="V88" s="13"/>
      <c r="W88" s="13"/>
      <c r="X88" s="13"/>
      <c r="Y88" s="13"/>
      <c r="Z88" s="13"/>
      <c r="AA88" s="13"/>
      <c r="AB88" s="13"/>
      <c r="AC88" s="13"/>
      <c r="AD88" s="13"/>
      <c r="AE88" s="13"/>
      <c r="AT88" s="232" t="s">
        <v>151</v>
      </c>
      <c r="AU88" s="232" t="s">
        <v>77</v>
      </c>
      <c r="AV88" s="13" t="s">
        <v>79</v>
      </c>
      <c r="AW88" s="13" t="s">
        <v>31</v>
      </c>
      <c r="AX88" s="13" t="s">
        <v>69</v>
      </c>
      <c r="AY88" s="232" t="s">
        <v>140</v>
      </c>
    </row>
    <row r="89" s="2" customFormat="1" ht="24.15" customHeight="1">
      <c r="A89" s="37"/>
      <c r="B89" s="38"/>
      <c r="C89" s="233" t="s">
        <v>147</v>
      </c>
      <c r="D89" s="233" t="s">
        <v>237</v>
      </c>
      <c r="E89" s="234" t="s">
        <v>1547</v>
      </c>
      <c r="F89" s="235" t="s">
        <v>1548</v>
      </c>
      <c r="G89" s="236" t="s">
        <v>621</v>
      </c>
      <c r="H89" s="237">
        <v>3</v>
      </c>
      <c r="I89" s="238"/>
      <c r="J89" s="239">
        <f>ROUND(I89*H89,2)</f>
        <v>0</v>
      </c>
      <c r="K89" s="235" t="s">
        <v>19</v>
      </c>
      <c r="L89" s="240"/>
      <c r="M89" s="241" t="s">
        <v>19</v>
      </c>
      <c r="N89" s="242" t="s">
        <v>40</v>
      </c>
      <c r="O89" s="83"/>
      <c r="P89" s="212">
        <f>O89*H89</f>
        <v>0</v>
      </c>
      <c r="Q89" s="212">
        <v>0</v>
      </c>
      <c r="R89" s="212">
        <f>Q89*H89</f>
        <v>0</v>
      </c>
      <c r="S89" s="212">
        <v>0</v>
      </c>
      <c r="T89" s="213">
        <f>S89*H89</f>
        <v>0</v>
      </c>
      <c r="U89" s="37"/>
      <c r="V89" s="37"/>
      <c r="W89" s="37"/>
      <c r="X89" s="37"/>
      <c r="Y89" s="37"/>
      <c r="Z89" s="37"/>
      <c r="AA89" s="37"/>
      <c r="AB89" s="37"/>
      <c r="AC89" s="37"/>
      <c r="AD89" s="37"/>
      <c r="AE89" s="37"/>
      <c r="AR89" s="214" t="s">
        <v>769</v>
      </c>
      <c r="AT89" s="214" t="s">
        <v>237</v>
      </c>
      <c r="AU89" s="214" t="s">
        <v>77</v>
      </c>
      <c r="AY89" s="16" t="s">
        <v>140</v>
      </c>
      <c r="BE89" s="215">
        <f>IF(N89="základní",J89,0)</f>
        <v>0</v>
      </c>
      <c r="BF89" s="215">
        <f>IF(N89="snížená",J89,0)</f>
        <v>0</v>
      </c>
      <c r="BG89" s="215">
        <f>IF(N89="zákl. přenesená",J89,0)</f>
        <v>0</v>
      </c>
      <c r="BH89" s="215">
        <f>IF(N89="sníž. přenesená",J89,0)</f>
        <v>0</v>
      </c>
      <c r="BI89" s="215">
        <f>IF(N89="nulová",J89,0)</f>
        <v>0</v>
      </c>
      <c r="BJ89" s="16" t="s">
        <v>77</v>
      </c>
      <c r="BK89" s="215">
        <f>ROUND(I89*H89,2)</f>
        <v>0</v>
      </c>
      <c r="BL89" s="16" t="s">
        <v>769</v>
      </c>
      <c r="BM89" s="214" t="s">
        <v>1549</v>
      </c>
    </row>
    <row r="90" s="13" customFormat="1">
      <c r="A90" s="13"/>
      <c r="B90" s="221"/>
      <c r="C90" s="222"/>
      <c r="D90" s="223" t="s">
        <v>151</v>
      </c>
      <c r="E90" s="224" t="s">
        <v>19</v>
      </c>
      <c r="F90" s="225" t="s">
        <v>836</v>
      </c>
      <c r="G90" s="222"/>
      <c r="H90" s="226">
        <v>3</v>
      </c>
      <c r="I90" s="227"/>
      <c r="J90" s="222"/>
      <c r="K90" s="222"/>
      <c r="L90" s="228"/>
      <c r="M90" s="229"/>
      <c r="N90" s="230"/>
      <c r="O90" s="230"/>
      <c r="P90" s="230"/>
      <c r="Q90" s="230"/>
      <c r="R90" s="230"/>
      <c r="S90" s="230"/>
      <c r="T90" s="231"/>
      <c r="U90" s="13"/>
      <c r="V90" s="13"/>
      <c r="W90" s="13"/>
      <c r="X90" s="13"/>
      <c r="Y90" s="13"/>
      <c r="Z90" s="13"/>
      <c r="AA90" s="13"/>
      <c r="AB90" s="13"/>
      <c r="AC90" s="13"/>
      <c r="AD90" s="13"/>
      <c r="AE90" s="13"/>
      <c r="AT90" s="232" t="s">
        <v>151</v>
      </c>
      <c r="AU90" s="232" t="s">
        <v>77</v>
      </c>
      <c r="AV90" s="13" t="s">
        <v>79</v>
      </c>
      <c r="AW90" s="13" t="s">
        <v>31</v>
      </c>
      <c r="AX90" s="13" t="s">
        <v>69</v>
      </c>
      <c r="AY90" s="232" t="s">
        <v>140</v>
      </c>
    </row>
    <row r="91" s="2" customFormat="1" ht="16.5" customHeight="1">
      <c r="A91" s="37"/>
      <c r="B91" s="38"/>
      <c r="C91" s="233" t="s">
        <v>171</v>
      </c>
      <c r="D91" s="233" t="s">
        <v>237</v>
      </c>
      <c r="E91" s="234" t="s">
        <v>1550</v>
      </c>
      <c r="F91" s="235" t="s">
        <v>1551</v>
      </c>
      <c r="G91" s="236" t="s">
        <v>621</v>
      </c>
      <c r="H91" s="237">
        <v>2</v>
      </c>
      <c r="I91" s="238"/>
      <c r="J91" s="239">
        <f>ROUND(I91*H91,2)</f>
        <v>0</v>
      </c>
      <c r="K91" s="235" t="s">
        <v>19</v>
      </c>
      <c r="L91" s="240"/>
      <c r="M91" s="241" t="s">
        <v>19</v>
      </c>
      <c r="N91" s="242" t="s">
        <v>40</v>
      </c>
      <c r="O91" s="83"/>
      <c r="P91" s="212">
        <f>O91*H91</f>
        <v>0</v>
      </c>
      <c r="Q91" s="212">
        <v>0</v>
      </c>
      <c r="R91" s="212">
        <f>Q91*H91</f>
        <v>0</v>
      </c>
      <c r="S91" s="212">
        <v>0</v>
      </c>
      <c r="T91" s="213">
        <f>S91*H91</f>
        <v>0</v>
      </c>
      <c r="U91" s="37"/>
      <c r="V91" s="37"/>
      <c r="W91" s="37"/>
      <c r="X91" s="37"/>
      <c r="Y91" s="37"/>
      <c r="Z91" s="37"/>
      <c r="AA91" s="37"/>
      <c r="AB91" s="37"/>
      <c r="AC91" s="37"/>
      <c r="AD91" s="37"/>
      <c r="AE91" s="37"/>
      <c r="AR91" s="214" t="s">
        <v>769</v>
      </c>
      <c r="AT91" s="214" t="s">
        <v>237</v>
      </c>
      <c r="AU91" s="214" t="s">
        <v>77</v>
      </c>
      <c r="AY91" s="16" t="s">
        <v>140</v>
      </c>
      <c r="BE91" s="215">
        <f>IF(N91="základní",J91,0)</f>
        <v>0</v>
      </c>
      <c r="BF91" s="215">
        <f>IF(N91="snížená",J91,0)</f>
        <v>0</v>
      </c>
      <c r="BG91" s="215">
        <f>IF(N91="zákl. přenesená",J91,0)</f>
        <v>0</v>
      </c>
      <c r="BH91" s="215">
        <f>IF(N91="sníž. přenesená",J91,0)</f>
        <v>0</v>
      </c>
      <c r="BI91" s="215">
        <f>IF(N91="nulová",J91,0)</f>
        <v>0</v>
      </c>
      <c r="BJ91" s="16" t="s">
        <v>77</v>
      </c>
      <c r="BK91" s="215">
        <f>ROUND(I91*H91,2)</f>
        <v>0</v>
      </c>
      <c r="BL91" s="16" t="s">
        <v>769</v>
      </c>
      <c r="BM91" s="214" t="s">
        <v>1552</v>
      </c>
    </row>
    <row r="92" s="13" customFormat="1">
      <c r="A92" s="13"/>
      <c r="B92" s="221"/>
      <c r="C92" s="222"/>
      <c r="D92" s="223" t="s">
        <v>151</v>
      </c>
      <c r="E92" s="224" t="s">
        <v>19</v>
      </c>
      <c r="F92" s="225" t="s">
        <v>557</v>
      </c>
      <c r="G92" s="222"/>
      <c r="H92" s="226">
        <v>2</v>
      </c>
      <c r="I92" s="227"/>
      <c r="J92" s="222"/>
      <c r="K92" s="222"/>
      <c r="L92" s="228"/>
      <c r="M92" s="229"/>
      <c r="N92" s="230"/>
      <c r="O92" s="230"/>
      <c r="P92" s="230"/>
      <c r="Q92" s="230"/>
      <c r="R92" s="230"/>
      <c r="S92" s="230"/>
      <c r="T92" s="231"/>
      <c r="U92" s="13"/>
      <c r="V92" s="13"/>
      <c r="W92" s="13"/>
      <c r="X92" s="13"/>
      <c r="Y92" s="13"/>
      <c r="Z92" s="13"/>
      <c r="AA92" s="13"/>
      <c r="AB92" s="13"/>
      <c r="AC92" s="13"/>
      <c r="AD92" s="13"/>
      <c r="AE92" s="13"/>
      <c r="AT92" s="232" t="s">
        <v>151</v>
      </c>
      <c r="AU92" s="232" t="s">
        <v>77</v>
      </c>
      <c r="AV92" s="13" t="s">
        <v>79</v>
      </c>
      <c r="AW92" s="13" t="s">
        <v>31</v>
      </c>
      <c r="AX92" s="13" t="s">
        <v>69</v>
      </c>
      <c r="AY92" s="232" t="s">
        <v>140</v>
      </c>
    </row>
    <row r="93" s="2" customFormat="1" ht="16.5" customHeight="1">
      <c r="A93" s="37"/>
      <c r="B93" s="38"/>
      <c r="C93" s="233" t="s">
        <v>177</v>
      </c>
      <c r="D93" s="233" t="s">
        <v>237</v>
      </c>
      <c r="E93" s="234" t="s">
        <v>1553</v>
      </c>
      <c r="F93" s="235" t="s">
        <v>1554</v>
      </c>
      <c r="G93" s="236" t="s">
        <v>621</v>
      </c>
      <c r="H93" s="237">
        <v>7</v>
      </c>
      <c r="I93" s="238"/>
      <c r="J93" s="239">
        <f>ROUND(I93*H93,2)</f>
        <v>0</v>
      </c>
      <c r="K93" s="235" t="s">
        <v>19</v>
      </c>
      <c r="L93" s="240"/>
      <c r="M93" s="241" t="s">
        <v>19</v>
      </c>
      <c r="N93" s="242" t="s">
        <v>40</v>
      </c>
      <c r="O93" s="83"/>
      <c r="P93" s="212">
        <f>O93*H93</f>
        <v>0</v>
      </c>
      <c r="Q93" s="212">
        <v>0</v>
      </c>
      <c r="R93" s="212">
        <f>Q93*H93</f>
        <v>0</v>
      </c>
      <c r="S93" s="212">
        <v>0</v>
      </c>
      <c r="T93" s="213">
        <f>S93*H93</f>
        <v>0</v>
      </c>
      <c r="U93" s="37"/>
      <c r="V93" s="37"/>
      <c r="W93" s="37"/>
      <c r="X93" s="37"/>
      <c r="Y93" s="37"/>
      <c r="Z93" s="37"/>
      <c r="AA93" s="37"/>
      <c r="AB93" s="37"/>
      <c r="AC93" s="37"/>
      <c r="AD93" s="37"/>
      <c r="AE93" s="37"/>
      <c r="AR93" s="214" t="s">
        <v>769</v>
      </c>
      <c r="AT93" s="214" t="s">
        <v>237</v>
      </c>
      <c r="AU93" s="214" t="s">
        <v>77</v>
      </c>
      <c r="AY93" s="16" t="s">
        <v>140</v>
      </c>
      <c r="BE93" s="215">
        <f>IF(N93="základní",J93,0)</f>
        <v>0</v>
      </c>
      <c r="BF93" s="215">
        <f>IF(N93="snížená",J93,0)</f>
        <v>0</v>
      </c>
      <c r="BG93" s="215">
        <f>IF(N93="zákl. přenesená",J93,0)</f>
        <v>0</v>
      </c>
      <c r="BH93" s="215">
        <f>IF(N93="sníž. přenesená",J93,0)</f>
        <v>0</v>
      </c>
      <c r="BI93" s="215">
        <f>IF(N93="nulová",J93,0)</f>
        <v>0</v>
      </c>
      <c r="BJ93" s="16" t="s">
        <v>77</v>
      </c>
      <c r="BK93" s="215">
        <f>ROUND(I93*H93,2)</f>
        <v>0</v>
      </c>
      <c r="BL93" s="16" t="s">
        <v>769</v>
      </c>
      <c r="BM93" s="214" t="s">
        <v>1555</v>
      </c>
    </row>
    <row r="94" s="13" customFormat="1">
      <c r="A94" s="13"/>
      <c r="B94" s="221"/>
      <c r="C94" s="222"/>
      <c r="D94" s="223" t="s">
        <v>151</v>
      </c>
      <c r="E94" s="224" t="s">
        <v>19</v>
      </c>
      <c r="F94" s="225" t="s">
        <v>1556</v>
      </c>
      <c r="G94" s="222"/>
      <c r="H94" s="226">
        <v>7</v>
      </c>
      <c r="I94" s="227"/>
      <c r="J94" s="222"/>
      <c r="K94" s="222"/>
      <c r="L94" s="228"/>
      <c r="M94" s="229"/>
      <c r="N94" s="230"/>
      <c r="O94" s="230"/>
      <c r="P94" s="230"/>
      <c r="Q94" s="230"/>
      <c r="R94" s="230"/>
      <c r="S94" s="230"/>
      <c r="T94" s="231"/>
      <c r="U94" s="13"/>
      <c r="V94" s="13"/>
      <c r="W94" s="13"/>
      <c r="X94" s="13"/>
      <c r="Y94" s="13"/>
      <c r="Z94" s="13"/>
      <c r="AA94" s="13"/>
      <c r="AB94" s="13"/>
      <c r="AC94" s="13"/>
      <c r="AD94" s="13"/>
      <c r="AE94" s="13"/>
      <c r="AT94" s="232" t="s">
        <v>151</v>
      </c>
      <c r="AU94" s="232" t="s">
        <v>77</v>
      </c>
      <c r="AV94" s="13" t="s">
        <v>79</v>
      </c>
      <c r="AW94" s="13" t="s">
        <v>31</v>
      </c>
      <c r="AX94" s="13" t="s">
        <v>69</v>
      </c>
      <c r="AY94" s="232" t="s">
        <v>140</v>
      </c>
    </row>
    <row r="95" s="2" customFormat="1" ht="16.5" customHeight="1">
      <c r="A95" s="37"/>
      <c r="B95" s="38"/>
      <c r="C95" s="233" t="s">
        <v>184</v>
      </c>
      <c r="D95" s="233" t="s">
        <v>237</v>
      </c>
      <c r="E95" s="234" t="s">
        <v>1557</v>
      </c>
      <c r="F95" s="235" t="s">
        <v>1558</v>
      </c>
      <c r="G95" s="236" t="s">
        <v>621</v>
      </c>
      <c r="H95" s="237">
        <v>15</v>
      </c>
      <c r="I95" s="238"/>
      <c r="J95" s="239">
        <f>ROUND(I95*H95,2)</f>
        <v>0</v>
      </c>
      <c r="K95" s="235" t="s">
        <v>19</v>
      </c>
      <c r="L95" s="240"/>
      <c r="M95" s="241" t="s">
        <v>19</v>
      </c>
      <c r="N95" s="242" t="s">
        <v>40</v>
      </c>
      <c r="O95" s="83"/>
      <c r="P95" s="212">
        <f>O95*H95</f>
        <v>0</v>
      </c>
      <c r="Q95" s="212">
        <v>0</v>
      </c>
      <c r="R95" s="212">
        <f>Q95*H95</f>
        <v>0</v>
      </c>
      <c r="S95" s="212">
        <v>0</v>
      </c>
      <c r="T95" s="213">
        <f>S95*H95</f>
        <v>0</v>
      </c>
      <c r="U95" s="37"/>
      <c r="V95" s="37"/>
      <c r="W95" s="37"/>
      <c r="X95" s="37"/>
      <c r="Y95" s="37"/>
      <c r="Z95" s="37"/>
      <c r="AA95" s="37"/>
      <c r="AB95" s="37"/>
      <c r="AC95" s="37"/>
      <c r="AD95" s="37"/>
      <c r="AE95" s="37"/>
      <c r="AR95" s="214" t="s">
        <v>769</v>
      </c>
      <c r="AT95" s="214" t="s">
        <v>237</v>
      </c>
      <c r="AU95" s="214" t="s">
        <v>77</v>
      </c>
      <c r="AY95" s="16" t="s">
        <v>140</v>
      </c>
      <c r="BE95" s="215">
        <f>IF(N95="základní",J95,0)</f>
        <v>0</v>
      </c>
      <c r="BF95" s="215">
        <f>IF(N95="snížená",J95,0)</f>
        <v>0</v>
      </c>
      <c r="BG95" s="215">
        <f>IF(N95="zákl. přenesená",J95,0)</f>
        <v>0</v>
      </c>
      <c r="BH95" s="215">
        <f>IF(N95="sníž. přenesená",J95,0)</f>
        <v>0</v>
      </c>
      <c r="BI95" s="215">
        <f>IF(N95="nulová",J95,0)</f>
        <v>0</v>
      </c>
      <c r="BJ95" s="16" t="s">
        <v>77</v>
      </c>
      <c r="BK95" s="215">
        <f>ROUND(I95*H95,2)</f>
        <v>0</v>
      </c>
      <c r="BL95" s="16" t="s">
        <v>769</v>
      </c>
      <c r="BM95" s="214" t="s">
        <v>1559</v>
      </c>
    </row>
    <row r="96" s="13" customFormat="1">
      <c r="A96" s="13"/>
      <c r="B96" s="221"/>
      <c r="C96" s="222"/>
      <c r="D96" s="223" t="s">
        <v>151</v>
      </c>
      <c r="E96" s="224" t="s">
        <v>19</v>
      </c>
      <c r="F96" s="225" t="s">
        <v>1560</v>
      </c>
      <c r="G96" s="222"/>
      <c r="H96" s="226">
        <v>15</v>
      </c>
      <c r="I96" s="227"/>
      <c r="J96" s="222"/>
      <c r="K96" s="222"/>
      <c r="L96" s="228"/>
      <c r="M96" s="229"/>
      <c r="N96" s="230"/>
      <c r="O96" s="230"/>
      <c r="P96" s="230"/>
      <c r="Q96" s="230"/>
      <c r="R96" s="230"/>
      <c r="S96" s="230"/>
      <c r="T96" s="231"/>
      <c r="U96" s="13"/>
      <c r="V96" s="13"/>
      <c r="W96" s="13"/>
      <c r="X96" s="13"/>
      <c r="Y96" s="13"/>
      <c r="Z96" s="13"/>
      <c r="AA96" s="13"/>
      <c r="AB96" s="13"/>
      <c r="AC96" s="13"/>
      <c r="AD96" s="13"/>
      <c r="AE96" s="13"/>
      <c r="AT96" s="232" t="s">
        <v>151</v>
      </c>
      <c r="AU96" s="232" t="s">
        <v>77</v>
      </c>
      <c r="AV96" s="13" t="s">
        <v>79</v>
      </c>
      <c r="AW96" s="13" t="s">
        <v>31</v>
      </c>
      <c r="AX96" s="13" t="s">
        <v>69</v>
      </c>
      <c r="AY96" s="232" t="s">
        <v>140</v>
      </c>
    </row>
    <row r="97" s="2" customFormat="1" ht="16.5" customHeight="1">
      <c r="A97" s="37"/>
      <c r="B97" s="38"/>
      <c r="C97" s="233" t="s">
        <v>189</v>
      </c>
      <c r="D97" s="233" t="s">
        <v>237</v>
      </c>
      <c r="E97" s="234" t="s">
        <v>1561</v>
      </c>
      <c r="F97" s="235" t="s">
        <v>1562</v>
      </c>
      <c r="G97" s="236" t="s">
        <v>621</v>
      </c>
      <c r="H97" s="237">
        <v>2</v>
      </c>
      <c r="I97" s="238"/>
      <c r="J97" s="239">
        <f>ROUND(I97*H97,2)</f>
        <v>0</v>
      </c>
      <c r="K97" s="235" t="s">
        <v>19</v>
      </c>
      <c r="L97" s="240"/>
      <c r="M97" s="241" t="s">
        <v>19</v>
      </c>
      <c r="N97" s="242" t="s">
        <v>40</v>
      </c>
      <c r="O97" s="83"/>
      <c r="P97" s="212">
        <f>O97*H97</f>
        <v>0</v>
      </c>
      <c r="Q97" s="212">
        <v>0</v>
      </c>
      <c r="R97" s="212">
        <f>Q97*H97</f>
        <v>0</v>
      </c>
      <c r="S97" s="212">
        <v>0</v>
      </c>
      <c r="T97" s="213">
        <f>S97*H97</f>
        <v>0</v>
      </c>
      <c r="U97" s="37"/>
      <c r="V97" s="37"/>
      <c r="W97" s="37"/>
      <c r="X97" s="37"/>
      <c r="Y97" s="37"/>
      <c r="Z97" s="37"/>
      <c r="AA97" s="37"/>
      <c r="AB97" s="37"/>
      <c r="AC97" s="37"/>
      <c r="AD97" s="37"/>
      <c r="AE97" s="37"/>
      <c r="AR97" s="214" t="s">
        <v>769</v>
      </c>
      <c r="AT97" s="214" t="s">
        <v>237</v>
      </c>
      <c r="AU97" s="214" t="s">
        <v>77</v>
      </c>
      <c r="AY97" s="16" t="s">
        <v>140</v>
      </c>
      <c r="BE97" s="215">
        <f>IF(N97="základní",J97,0)</f>
        <v>0</v>
      </c>
      <c r="BF97" s="215">
        <f>IF(N97="snížená",J97,0)</f>
        <v>0</v>
      </c>
      <c r="BG97" s="215">
        <f>IF(N97="zákl. přenesená",J97,0)</f>
        <v>0</v>
      </c>
      <c r="BH97" s="215">
        <f>IF(N97="sníž. přenesená",J97,0)</f>
        <v>0</v>
      </c>
      <c r="BI97" s="215">
        <f>IF(N97="nulová",J97,0)</f>
        <v>0</v>
      </c>
      <c r="BJ97" s="16" t="s">
        <v>77</v>
      </c>
      <c r="BK97" s="215">
        <f>ROUND(I97*H97,2)</f>
        <v>0</v>
      </c>
      <c r="BL97" s="16" t="s">
        <v>769</v>
      </c>
      <c r="BM97" s="214" t="s">
        <v>1563</v>
      </c>
    </row>
    <row r="98" s="13" customFormat="1">
      <c r="A98" s="13"/>
      <c r="B98" s="221"/>
      <c r="C98" s="222"/>
      <c r="D98" s="223" t="s">
        <v>151</v>
      </c>
      <c r="E98" s="224" t="s">
        <v>19</v>
      </c>
      <c r="F98" s="225" t="s">
        <v>557</v>
      </c>
      <c r="G98" s="222"/>
      <c r="H98" s="226">
        <v>2</v>
      </c>
      <c r="I98" s="227"/>
      <c r="J98" s="222"/>
      <c r="K98" s="222"/>
      <c r="L98" s="228"/>
      <c r="M98" s="229"/>
      <c r="N98" s="230"/>
      <c r="O98" s="230"/>
      <c r="P98" s="230"/>
      <c r="Q98" s="230"/>
      <c r="R98" s="230"/>
      <c r="S98" s="230"/>
      <c r="T98" s="231"/>
      <c r="U98" s="13"/>
      <c r="V98" s="13"/>
      <c r="W98" s="13"/>
      <c r="X98" s="13"/>
      <c r="Y98" s="13"/>
      <c r="Z98" s="13"/>
      <c r="AA98" s="13"/>
      <c r="AB98" s="13"/>
      <c r="AC98" s="13"/>
      <c r="AD98" s="13"/>
      <c r="AE98" s="13"/>
      <c r="AT98" s="232" t="s">
        <v>151</v>
      </c>
      <c r="AU98" s="232" t="s">
        <v>77</v>
      </c>
      <c r="AV98" s="13" t="s">
        <v>79</v>
      </c>
      <c r="AW98" s="13" t="s">
        <v>31</v>
      </c>
      <c r="AX98" s="13" t="s">
        <v>69</v>
      </c>
      <c r="AY98" s="232" t="s">
        <v>140</v>
      </c>
    </row>
    <row r="99" s="2" customFormat="1" ht="24.15" customHeight="1">
      <c r="A99" s="37"/>
      <c r="B99" s="38"/>
      <c r="C99" s="233" t="s">
        <v>195</v>
      </c>
      <c r="D99" s="233" t="s">
        <v>237</v>
      </c>
      <c r="E99" s="234" t="s">
        <v>1564</v>
      </c>
      <c r="F99" s="235" t="s">
        <v>1565</v>
      </c>
      <c r="G99" s="236" t="s">
        <v>621</v>
      </c>
      <c r="H99" s="237">
        <v>1</v>
      </c>
      <c r="I99" s="238"/>
      <c r="J99" s="239">
        <f>ROUND(I99*H99,2)</f>
        <v>0</v>
      </c>
      <c r="K99" s="235" t="s">
        <v>19</v>
      </c>
      <c r="L99" s="240"/>
      <c r="M99" s="241" t="s">
        <v>19</v>
      </c>
      <c r="N99" s="242" t="s">
        <v>40</v>
      </c>
      <c r="O99" s="83"/>
      <c r="P99" s="212">
        <f>O99*H99</f>
        <v>0</v>
      </c>
      <c r="Q99" s="212">
        <v>0</v>
      </c>
      <c r="R99" s="212">
        <f>Q99*H99</f>
        <v>0</v>
      </c>
      <c r="S99" s="212">
        <v>0</v>
      </c>
      <c r="T99" s="213">
        <f>S99*H99</f>
        <v>0</v>
      </c>
      <c r="U99" s="37"/>
      <c r="V99" s="37"/>
      <c r="W99" s="37"/>
      <c r="X99" s="37"/>
      <c r="Y99" s="37"/>
      <c r="Z99" s="37"/>
      <c r="AA99" s="37"/>
      <c r="AB99" s="37"/>
      <c r="AC99" s="37"/>
      <c r="AD99" s="37"/>
      <c r="AE99" s="37"/>
      <c r="AR99" s="214" t="s">
        <v>769</v>
      </c>
      <c r="AT99" s="214" t="s">
        <v>237</v>
      </c>
      <c r="AU99" s="214" t="s">
        <v>77</v>
      </c>
      <c r="AY99" s="16" t="s">
        <v>140</v>
      </c>
      <c r="BE99" s="215">
        <f>IF(N99="základní",J99,0)</f>
        <v>0</v>
      </c>
      <c r="BF99" s="215">
        <f>IF(N99="snížená",J99,0)</f>
        <v>0</v>
      </c>
      <c r="BG99" s="215">
        <f>IF(N99="zákl. přenesená",J99,0)</f>
        <v>0</v>
      </c>
      <c r="BH99" s="215">
        <f>IF(N99="sníž. přenesená",J99,0)</f>
        <v>0</v>
      </c>
      <c r="BI99" s="215">
        <f>IF(N99="nulová",J99,0)</f>
        <v>0</v>
      </c>
      <c r="BJ99" s="16" t="s">
        <v>77</v>
      </c>
      <c r="BK99" s="215">
        <f>ROUND(I99*H99,2)</f>
        <v>0</v>
      </c>
      <c r="BL99" s="16" t="s">
        <v>769</v>
      </c>
      <c r="BM99" s="214" t="s">
        <v>1566</v>
      </c>
    </row>
    <row r="100" s="13" customFormat="1">
      <c r="A100" s="13"/>
      <c r="B100" s="221"/>
      <c r="C100" s="222"/>
      <c r="D100" s="223" t="s">
        <v>151</v>
      </c>
      <c r="E100" s="224" t="s">
        <v>19</v>
      </c>
      <c r="F100" s="225" t="s">
        <v>855</v>
      </c>
      <c r="G100" s="222"/>
      <c r="H100" s="226">
        <v>1</v>
      </c>
      <c r="I100" s="227"/>
      <c r="J100" s="222"/>
      <c r="K100" s="222"/>
      <c r="L100" s="228"/>
      <c r="M100" s="229"/>
      <c r="N100" s="230"/>
      <c r="O100" s="230"/>
      <c r="P100" s="230"/>
      <c r="Q100" s="230"/>
      <c r="R100" s="230"/>
      <c r="S100" s="230"/>
      <c r="T100" s="231"/>
      <c r="U100" s="13"/>
      <c r="V100" s="13"/>
      <c r="W100" s="13"/>
      <c r="X100" s="13"/>
      <c r="Y100" s="13"/>
      <c r="Z100" s="13"/>
      <c r="AA100" s="13"/>
      <c r="AB100" s="13"/>
      <c r="AC100" s="13"/>
      <c r="AD100" s="13"/>
      <c r="AE100" s="13"/>
      <c r="AT100" s="232" t="s">
        <v>151</v>
      </c>
      <c r="AU100" s="232" t="s">
        <v>77</v>
      </c>
      <c r="AV100" s="13" t="s">
        <v>79</v>
      </c>
      <c r="AW100" s="13" t="s">
        <v>31</v>
      </c>
      <c r="AX100" s="13" t="s">
        <v>69</v>
      </c>
      <c r="AY100" s="232" t="s">
        <v>140</v>
      </c>
    </row>
    <row r="101" s="2" customFormat="1" ht="16.5" customHeight="1">
      <c r="A101" s="37"/>
      <c r="B101" s="38"/>
      <c r="C101" s="233" t="s">
        <v>201</v>
      </c>
      <c r="D101" s="233" t="s">
        <v>237</v>
      </c>
      <c r="E101" s="234" t="s">
        <v>1567</v>
      </c>
      <c r="F101" s="235" t="s">
        <v>1568</v>
      </c>
      <c r="G101" s="236" t="s">
        <v>621</v>
      </c>
      <c r="H101" s="237">
        <v>1</v>
      </c>
      <c r="I101" s="238"/>
      <c r="J101" s="239">
        <f>ROUND(I101*H101,2)</f>
        <v>0</v>
      </c>
      <c r="K101" s="235" t="s">
        <v>19</v>
      </c>
      <c r="L101" s="240"/>
      <c r="M101" s="241" t="s">
        <v>19</v>
      </c>
      <c r="N101" s="242" t="s">
        <v>40</v>
      </c>
      <c r="O101" s="83"/>
      <c r="P101" s="212">
        <f>O101*H101</f>
        <v>0</v>
      </c>
      <c r="Q101" s="212">
        <v>0</v>
      </c>
      <c r="R101" s="212">
        <f>Q101*H101</f>
        <v>0</v>
      </c>
      <c r="S101" s="212">
        <v>0</v>
      </c>
      <c r="T101" s="213">
        <f>S101*H101</f>
        <v>0</v>
      </c>
      <c r="U101" s="37"/>
      <c r="V101" s="37"/>
      <c r="W101" s="37"/>
      <c r="X101" s="37"/>
      <c r="Y101" s="37"/>
      <c r="Z101" s="37"/>
      <c r="AA101" s="37"/>
      <c r="AB101" s="37"/>
      <c r="AC101" s="37"/>
      <c r="AD101" s="37"/>
      <c r="AE101" s="37"/>
      <c r="AR101" s="214" t="s">
        <v>769</v>
      </c>
      <c r="AT101" s="214" t="s">
        <v>237</v>
      </c>
      <c r="AU101" s="214" t="s">
        <v>77</v>
      </c>
      <c r="AY101" s="16" t="s">
        <v>140</v>
      </c>
      <c r="BE101" s="215">
        <f>IF(N101="základní",J101,0)</f>
        <v>0</v>
      </c>
      <c r="BF101" s="215">
        <f>IF(N101="snížená",J101,0)</f>
        <v>0</v>
      </c>
      <c r="BG101" s="215">
        <f>IF(N101="zákl. přenesená",J101,0)</f>
        <v>0</v>
      </c>
      <c r="BH101" s="215">
        <f>IF(N101="sníž. přenesená",J101,0)</f>
        <v>0</v>
      </c>
      <c r="BI101" s="215">
        <f>IF(N101="nulová",J101,0)</f>
        <v>0</v>
      </c>
      <c r="BJ101" s="16" t="s">
        <v>77</v>
      </c>
      <c r="BK101" s="215">
        <f>ROUND(I101*H101,2)</f>
        <v>0</v>
      </c>
      <c r="BL101" s="16" t="s">
        <v>769</v>
      </c>
      <c r="BM101" s="214" t="s">
        <v>1569</v>
      </c>
    </row>
    <row r="102" s="13" customFormat="1">
      <c r="A102" s="13"/>
      <c r="B102" s="221"/>
      <c r="C102" s="222"/>
      <c r="D102" s="223" t="s">
        <v>151</v>
      </c>
      <c r="E102" s="224" t="s">
        <v>19</v>
      </c>
      <c r="F102" s="225" t="s">
        <v>855</v>
      </c>
      <c r="G102" s="222"/>
      <c r="H102" s="226">
        <v>1</v>
      </c>
      <c r="I102" s="227"/>
      <c r="J102" s="222"/>
      <c r="K102" s="222"/>
      <c r="L102" s="228"/>
      <c r="M102" s="229"/>
      <c r="N102" s="230"/>
      <c r="O102" s="230"/>
      <c r="P102" s="230"/>
      <c r="Q102" s="230"/>
      <c r="R102" s="230"/>
      <c r="S102" s="230"/>
      <c r="T102" s="231"/>
      <c r="U102" s="13"/>
      <c r="V102" s="13"/>
      <c r="W102" s="13"/>
      <c r="X102" s="13"/>
      <c r="Y102" s="13"/>
      <c r="Z102" s="13"/>
      <c r="AA102" s="13"/>
      <c r="AB102" s="13"/>
      <c r="AC102" s="13"/>
      <c r="AD102" s="13"/>
      <c r="AE102" s="13"/>
      <c r="AT102" s="232" t="s">
        <v>151</v>
      </c>
      <c r="AU102" s="232" t="s">
        <v>77</v>
      </c>
      <c r="AV102" s="13" t="s">
        <v>79</v>
      </c>
      <c r="AW102" s="13" t="s">
        <v>31</v>
      </c>
      <c r="AX102" s="13" t="s">
        <v>69</v>
      </c>
      <c r="AY102" s="232" t="s">
        <v>140</v>
      </c>
    </row>
    <row r="103" s="2" customFormat="1" ht="16.5" customHeight="1">
      <c r="A103" s="37"/>
      <c r="B103" s="38"/>
      <c r="C103" s="233" t="s">
        <v>207</v>
      </c>
      <c r="D103" s="233" t="s">
        <v>237</v>
      </c>
      <c r="E103" s="234" t="s">
        <v>1570</v>
      </c>
      <c r="F103" s="235" t="s">
        <v>1571</v>
      </c>
      <c r="G103" s="236" t="s">
        <v>621</v>
      </c>
      <c r="H103" s="237">
        <v>1</v>
      </c>
      <c r="I103" s="238"/>
      <c r="J103" s="239">
        <f>ROUND(I103*H103,2)</f>
        <v>0</v>
      </c>
      <c r="K103" s="235" t="s">
        <v>19</v>
      </c>
      <c r="L103" s="240"/>
      <c r="M103" s="241" t="s">
        <v>19</v>
      </c>
      <c r="N103" s="242" t="s">
        <v>40</v>
      </c>
      <c r="O103" s="83"/>
      <c r="P103" s="212">
        <f>O103*H103</f>
        <v>0</v>
      </c>
      <c r="Q103" s="212">
        <v>0</v>
      </c>
      <c r="R103" s="212">
        <f>Q103*H103</f>
        <v>0</v>
      </c>
      <c r="S103" s="212">
        <v>0</v>
      </c>
      <c r="T103" s="213">
        <f>S103*H103</f>
        <v>0</v>
      </c>
      <c r="U103" s="37"/>
      <c r="V103" s="37"/>
      <c r="W103" s="37"/>
      <c r="X103" s="37"/>
      <c r="Y103" s="37"/>
      <c r="Z103" s="37"/>
      <c r="AA103" s="37"/>
      <c r="AB103" s="37"/>
      <c r="AC103" s="37"/>
      <c r="AD103" s="37"/>
      <c r="AE103" s="37"/>
      <c r="AR103" s="214" t="s">
        <v>769</v>
      </c>
      <c r="AT103" s="214" t="s">
        <v>237</v>
      </c>
      <c r="AU103" s="214" t="s">
        <v>77</v>
      </c>
      <c r="AY103" s="16" t="s">
        <v>140</v>
      </c>
      <c r="BE103" s="215">
        <f>IF(N103="základní",J103,0)</f>
        <v>0</v>
      </c>
      <c r="BF103" s="215">
        <f>IF(N103="snížená",J103,0)</f>
        <v>0</v>
      </c>
      <c r="BG103" s="215">
        <f>IF(N103="zákl. přenesená",J103,0)</f>
        <v>0</v>
      </c>
      <c r="BH103" s="215">
        <f>IF(N103="sníž. přenesená",J103,0)</f>
        <v>0</v>
      </c>
      <c r="BI103" s="215">
        <f>IF(N103="nulová",J103,0)</f>
        <v>0</v>
      </c>
      <c r="BJ103" s="16" t="s">
        <v>77</v>
      </c>
      <c r="BK103" s="215">
        <f>ROUND(I103*H103,2)</f>
        <v>0</v>
      </c>
      <c r="BL103" s="16" t="s">
        <v>769</v>
      </c>
      <c r="BM103" s="214" t="s">
        <v>1572</v>
      </c>
    </row>
    <row r="104" s="13" customFormat="1">
      <c r="A104" s="13"/>
      <c r="B104" s="221"/>
      <c r="C104" s="222"/>
      <c r="D104" s="223" t="s">
        <v>151</v>
      </c>
      <c r="E104" s="224" t="s">
        <v>19</v>
      </c>
      <c r="F104" s="225" t="s">
        <v>855</v>
      </c>
      <c r="G104" s="222"/>
      <c r="H104" s="226">
        <v>1</v>
      </c>
      <c r="I104" s="227"/>
      <c r="J104" s="222"/>
      <c r="K104" s="222"/>
      <c r="L104" s="228"/>
      <c r="M104" s="229"/>
      <c r="N104" s="230"/>
      <c r="O104" s="230"/>
      <c r="P104" s="230"/>
      <c r="Q104" s="230"/>
      <c r="R104" s="230"/>
      <c r="S104" s="230"/>
      <c r="T104" s="231"/>
      <c r="U104" s="13"/>
      <c r="V104" s="13"/>
      <c r="W104" s="13"/>
      <c r="X104" s="13"/>
      <c r="Y104" s="13"/>
      <c r="Z104" s="13"/>
      <c r="AA104" s="13"/>
      <c r="AB104" s="13"/>
      <c r="AC104" s="13"/>
      <c r="AD104" s="13"/>
      <c r="AE104" s="13"/>
      <c r="AT104" s="232" t="s">
        <v>151</v>
      </c>
      <c r="AU104" s="232" t="s">
        <v>77</v>
      </c>
      <c r="AV104" s="13" t="s">
        <v>79</v>
      </c>
      <c r="AW104" s="13" t="s">
        <v>31</v>
      </c>
      <c r="AX104" s="13" t="s">
        <v>69</v>
      </c>
      <c r="AY104" s="232" t="s">
        <v>140</v>
      </c>
    </row>
    <row r="105" s="2" customFormat="1" ht="16.5" customHeight="1">
      <c r="A105" s="37"/>
      <c r="B105" s="38"/>
      <c r="C105" s="233" t="s">
        <v>214</v>
      </c>
      <c r="D105" s="233" t="s">
        <v>237</v>
      </c>
      <c r="E105" s="234" t="s">
        <v>1573</v>
      </c>
      <c r="F105" s="235" t="s">
        <v>1574</v>
      </c>
      <c r="G105" s="236" t="s">
        <v>621</v>
      </c>
      <c r="H105" s="237">
        <v>60</v>
      </c>
      <c r="I105" s="238"/>
      <c r="J105" s="239">
        <f>ROUND(I105*H105,2)</f>
        <v>0</v>
      </c>
      <c r="K105" s="235" t="s">
        <v>19</v>
      </c>
      <c r="L105" s="240"/>
      <c r="M105" s="241" t="s">
        <v>19</v>
      </c>
      <c r="N105" s="242" t="s">
        <v>40</v>
      </c>
      <c r="O105" s="83"/>
      <c r="P105" s="212">
        <f>O105*H105</f>
        <v>0</v>
      </c>
      <c r="Q105" s="212">
        <v>0</v>
      </c>
      <c r="R105" s="212">
        <f>Q105*H105</f>
        <v>0</v>
      </c>
      <c r="S105" s="212">
        <v>0</v>
      </c>
      <c r="T105" s="213">
        <f>S105*H105</f>
        <v>0</v>
      </c>
      <c r="U105" s="37"/>
      <c r="V105" s="37"/>
      <c r="W105" s="37"/>
      <c r="X105" s="37"/>
      <c r="Y105" s="37"/>
      <c r="Z105" s="37"/>
      <c r="AA105" s="37"/>
      <c r="AB105" s="37"/>
      <c r="AC105" s="37"/>
      <c r="AD105" s="37"/>
      <c r="AE105" s="37"/>
      <c r="AR105" s="214" t="s">
        <v>769</v>
      </c>
      <c r="AT105" s="214" t="s">
        <v>237</v>
      </c>
      <c r="AU105" s="214" t="s">
        <v>77</v>
      </c>
      <c r="AY105" s="16" t="s">
        <v>140</v>
      </c>
      <c r="BE105" s="215">
        <f>IF(N105="základní",J105,0)</f>
        <v>0</v>
      </c>
      <c r="BF105" s="215">
        <f>IF(N105="snížená",J105,0)</f>
        <v>0</v>
      </c>
      <c r="BG105" s="215">
        <f>IF(N105="zákl. přenesená",J105,0)</f>
        <v>0</v>
      </c>
      <c r="BH105" s="215">
        <f>IF(N105="sníž. přenesená",J105,0)</f>
        <v>0</v>
      </c>
      <c r="BI105" s="215">
        <f>IF(N105="nulová",J105,0)</f>
        <v>0</v>
      </c>
      <c r="BJ105" s="16" t="s">
        <v>77</v>
      </c>
      <c r="BK105" s="215">
        <f>ROUND(I105*H105,2)</f>
        <v>0</v>
      </c>
      <c r="BL105" s="16" t="s">
        <v>769</v>
      </c>
      <c r="BM105" s="214" t="s">
        <v>1575</v>
      </c>
    </row>
    <row r="106" s="13" customFormat="1">
      <c r="A106" s="13"/>
      <c r="B106" s="221"/>
      <c r="C106" s="222"/>
      <c r="D106" s="223" t="s">
        <v>151</v>
      </c>
      <c r="E106" s="224" t="s">
        <v>19</v>
      </c>
      <c r="F106" s="225" t="s">
        <v>1576</v>
      </c>
      <c r="G106" s="222"/>
      <c r="H106" s="226">
        <v>60</v>
      </c>
      <c r="I106" s="227"/>
      <c r="J106" s="222"/>
      <c r="K106" s="222"/>
      <c r="L106" s="228"/>
      <c r="M106" s="251"/>
      <c r="N106" s="252"/>
      <c r="O106" s="252"/>
      <c r="P106" s="252"/>
      <c r="Q106" s="252"/>
      <c r="R106" s="252"/>
      <c r="S106" s="252"/>
      <c r="T106" s="253"/>
      <c r="U106" s="13"/>
      <c r="V106" s="13"/>
      <c r="W106" s="13"/>
      <c r="X106" s="13"/>
      <c r="Y106" s="13"/>
      <c r="Z106" s="13"/>
      <c r="AA106" s="13"/>
      <c r="AB106" s="13"/>
      <c r="AC106" s="13"/>
      <c r="AD106" s="13"/>
      <c r="AE106" s="13"/>
      <c r="AT106" s="232" t="s">
        <v>151</v>
      </c>
      <c r="AU106" s="232" t="s">
        <v>77</v>
      </c>
      <c r="AV106" s="13" t="s">
        <v>79</v>
      </c>
      <c r="AW106" s="13" t="s">
        <v>31</v>
      </c>
      <c r="AX106" s="13" t="s">
        <v>69</v>
      </c>
      <c r="AY106" s="232" t="s">
        <v>140</v>
      </c>
    </row>
    <row r="107" s="2" customFormat="1" ht="6.96" customHeight="1">
      <c r="A107" s="37"/>
      <c r="B107" s="58"/>
      <c r="C107" s="59"/>
      <c r="D107" s="59"/>
      <c r="E107" s="59"/>
      <c r="F107" s="59"/>
      <c r="G107" s="59"/>
      <c r="H107" s="59"/>
      <c r="I107" s="59"/>
      <c r="J107" s="59"/>
      <c r="K107" s="59"/>
      <c r="L107" s="43"/>
      <c r="M107" s="37"/>
      <c r="O107" s="37"/>
      <c r="P107" s="37"/>
      <c r="Q107" s="37"/>
      <c r="R107" s="37"/>
      <c r="S107" s="37"/>
      <c r="T107" s="37"/>
      <c r="U107" s="37"/>
      <c r="V107" s="37"/>
      <c r="W107" s="37"/>
      <c r="X107" s="37"/>
      <c r="Y107" s="37"/>
      <c r="Z107" s="37"/>
      <c r="AA107" s="37"/>
      <c r="AB107" s="37"/>
      <c r="AC107" s="37"/>
      <c r="AD107" s="37"/>
      <c r="AE107" s="37"/>
    </row>
  </sheetData>
  <sheetProtection sheet="1" autoFilter="0" formatColumns="0" formatRows="0" objects="1" scenarios="1" spinCount="100000" saltValue="gO/EjlBxfat2DrkuU+6oBJlyCMcpMQTcky3oCbRqrou9x4u+tZW7hvAwGVuiOaAHYKBdH9aabB5BmniQv7z19Q==" hashValue="R4png7A5Vcp0DDMRT9UBnoolvZYpNQLUqWEuPw4SSEOKXtVTEAodOLQiB5NOgyE3Ow4Tew7ZdLFKaI//BRujMw==" algorithmName="SHA-512" password="CC35"/>
  <autoFilter ref="C79:K106"/>
  <mergeCells count="9">
    <mergeCell ref="E7:H7"/>
    <mergeCell ref="E9:H9"/>
    <mergeCell ref="E18:H18"/>
    <mergeCell ref="E27:H27"/>
    <mergeCell ref="E48:H48"/>
    <mergeCell ref="E50:H50"/>
    <mergeCell ref="E70:H70"/>
    <mergeCell ref="E72:H72"/>
    <mergeCell ref="L2:V2"/>
  </mergeCells>
  <hyperlinks>
    <hyperlink ref="F83" r:id="rId1" display="https://podminky.urs.cz/item/CS_URS_2021_02/HZS3222"/>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100</v>
      </c>
    </row>
    <row r="3" s="1" customFormat="1" ht="6.96" customHeight="1">
      <c r="B3" s="127"/>
      <c r="C3" s="128"/>
      <c r="D3" s="128"/>
      <c r="E3" s="128"/>
      <c r="F3" s="128"/>
      <c r="G3" s="128"/>
      <c r="H3" s="128"/>
      <c r="I3" s="128"/>
      <c r="J3" s="128"/>
      <c r="K3" s="128"/>
      <c r="L3" s="19"/>
      <c r="AT3" s="16" t="s">
        <v>79</v>
      </c>
    </row>
    <row r="4" s="1" customFormat="1" ht="24.96" customHeight="1">
      <c r="B4" s="19"/>
      <c r="D4" s="129" t="s">
        <v>101</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Stavební úpravy Zahradního domu Teplice</v>
      </c>
      <c r="F7" s="131"/>
      <c r="G7" s="131"/>
      <c r="H7" s="131"/>
      <c r="L7" s="19"/>
    </row>
    <row r="8" s="2" customFormat="1" ht="12" customHeight="1">
      <c r="A8" s="37"/>
      <c r="B8" s="43"/>
      <c r="C8" s="37"/>
      <c r="D8" s="131" t="s">
        <v>102</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1577</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22. 10. 2021</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ROUND(J83,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ROUND((SUM(BE83:BE96)),  2)</f>
        <v>0</v>
      </c>
      <c r="G33" s="37"/>
      <c r="H33" s="37"/>
      <c r="I33" s="147">
        <v>0.20999999999999999</v>
      </c>
      <c r="J33" s="146">
        <f>ROUND(((SUM(BE83:BE96))*I33),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ROUND((SUM(BF83:BF96)),  2)</f>
        <v>0</v>
      </c>
      <c r="G34" s="37"/>
      <c r="H34" s="37"/>
      <c r="I34" s="147">
        <v>0.14999999999999999</v>
      </c>
      <c r="J34" s="146">
        <f>ROUND(((SUM(BF83:BF96))*I34),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ROUND((SUM(BG83:BG96)),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ROUND((SUM(BH83:BH96)),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ROUND((SUM(BI83:BI96)),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104</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Stavební úpravy Zahradního domu Teplice</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102</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VON - Vedlejší a ostatní náklady</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22. 10. 2021</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105</v>
      </c>
      <c r="D57" s="161"/>
      <c r="E57" s="161"/>
      <c r="F57" s="161"/>
      <c r="G57" s="161"/>
      <c r="H57" s="161"/>
      <c r="I57" s="161"/>
      <c r="J57" s="162" t="s">
        <v>106</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J83</f>
        <v>0</v>
      </c>
      <c r="K59" s="39"/>
      <c r="L59" s="133"/>
      <c r="S59" s="37"/>
      <c r="T59" s="37"/>
      <c r="U59" s="37"/>
      <c r="V59" s="37"/>
      <c r="W59" s="37"/>
      <c r="X59" s="37"/>
      <c r="Y59" s="37"/>
      <c r="Z59" s="37"/>
      <c r="AA59" s="37"/>
      <c r="AB59" s="37"/>
      <c r="AC59" s="37"/>
      <c r="AD59" s="37"/>
      <c r="AE59" s="37"/>
      <c r="AU59" s="16" t="s">
        <v>107</v>
      </c>
    </row>
    <row r="60" s="9" customFormat="1" ht="24.96" customHeight="1">
      <c r="A60" s="9"/>
      <c r="B60" s="164"/>
      <c r="C60" s="165"/>
      <c r="D60" s="166" t="s">
        <v>1578</v>
      </c>
      <c r="E60" s="167"/>
      <c r="F60" s="167"/>
      <c r="G60" s="167"/>
      <c r="H60" s="167"/>
      <c r="I60" s="167"/>
      <c r="J60" s="168">
        <f>J84</f>
        <v>0</v>
      </c>
      <c r="K60" s="165"/>
      <c r="L60" s="169"/>
      <c r="S60" s="9"/>
      <c r="T60" s="9"/>
      <c r="U60" s="9"/>
      <c r="V60" s="9"/>
      <c r="W60" s="9"/>
      <c r="X60" s="9"/>
      <c r="Y60" s="9"/>
      <c r="Z60" s="9"/>
      <c r="AA60" s="9"/>
      <c r="AB60" s="9"/>
      <c r="AC60" s="9"/>
      <c r="AD60" s="9"/>
      <c r="AE60" s="9"/>
    </row>
    <row r="61" s="10" customFormat="1" ht="19.92" customHeight="1">
      <c r="A61" s="10"/>
      <c r="B61" s="170"/>
      <c r="C61" s="171"/>
      <c r="D61" s="172" t="s">
        <v>1579</v>
      </c>
      <c r="E61" s="173"/>
      <c r="F61" s="173"/>
      <c r="G61" s="173"/>
      <c r="H61" s="173"/>
      <c r="I61" s="173"/>
      <c r="J61" s="174">
        <f>J85</f>
        <v>0</v>
      </c>
      <c r="K61" s="171"/>
      <c r="L61" s="175"/>
      <c r="S61" s="10"/>
      <c r="T61" s="10"/>
      <c r="U61" s="10"/>
      <c r="V61" s="10"/>
      <c r="W61" s="10"/>
      <c r="X61" s="10"/>
      <c r="Y61" s="10"/>
      <c r="Z61" s="10"/>
      <c r="AA61" s="10"/>
      <c r="AB61" s="10"/>
      <c r="AC61" s="10"/>
      <c r="AD61" s="10"/>
      <c r="AE61" s="10"/>
    </row>
    <row r="62" s="10" customFormat="1" ht="19.92" customHeight="1">
      <c r="A62" s="10"/>
      <c r="B62" s="170"/>
      <c r="C62" s="171"/>
      <c r="D62" s="172" t="s">
        <v>1580</v>
      </c>
      <c r="E62" s="173"/>
      <c r="F62" s="173"/>
      <c r="G62" s="173"/>
      <c r="H62" s="173"/>
      <c r="I62" s="173"/>
      <c r="J62" s="174">
        <f>J89</f>
        <v>0</v>
      </c>
      <c r="K62" s="171"/>
      <c r="L62" s="175"/>
      <c r="S62" s="10"/>
      <c r="T62" s="10"/>
      <c r="U62" s="10"/>
      <c r="V62" s="10"/>
      <c r="W62" s="10"/>
      <c r="X62" s="10"/>
      <c r="Y62" s="10"/>
      <c r="Z62" s="10"/>
      <c r="AA62" s="10"/>
      <c r="AB62" s="10"/>
      <c r="AC62" s="10"/>
      <c r="AD62" s="10"/>
      <c r="AE62" s="10"/>
    </row>
    <row r="63" s="10" customFormat="1" ht="19.92" customHeight="1">
      <c r="A63" s="10"/>
      <c r="B63" s="170"/>
      <c r="C63" s="171"/>
      <c r="D63" s="172" t="s">
        <v>1581</v>
      </c>
      <c r="E63" s="173"/>
      <c r="F63" s="173"/>
      <c r="G63" s="173"/>
      <c r="H63" s="173"/>
      <c r="I63" s="173"/>
      <c r="J63" s="174">
        <f>J94</f>
        <v>0</v>
      </c>
      <c r="K63" s="171"/>
      <c r="L63" s="175"/>
      <c r="S63" s="10"/>
      <c r="T63" s="10"/>
      <c r="U63" s="10"/>
      <c r="V63" s="10"/>
      <c r="W63" s="10"/>
      <c r="X63" s="10"/>
      <c r="Y63" s="10"/>
      <c r="Z63" s="10"/>
      <c r="AA63" s="10"/>
      <c r="AB63" s="10"/>
      <c r="AC63" s="10"/>
      <c r="AD63" s="10"/>
      <c r="AE63" s="10"/>
    </row>
    <row r="64" s="2" customFormat="1" ht="21.84" customHeight="1">
      <c r="A64" s="37"/>
      <c r="B64" s="38"/>
      <c r="C64" s="39"/>
      <c r="D64" s="39"/>
      <c r="E64" s="39"/>
      <c r="F64" s="39"/>
      <c r="G64" s="39"/>
      <c r="H64" s="39"/>
      <c r="I64" s="39"/>
      <c r="J64" s="39"/>
      <c r="K64" s="39"/>
      <c r="L64" s="133"/>
      <c r="S64" s="37"/>
      <c r="T64" s="37"/>
      <c r="U64" s="37"/>
      <c r="V64" s="37"/>
      <c r="W64" s="37"/>
      <c r="X64" s="37"/>
      <c r="Y64" s="37"/>
      <c r="Z64" s="37"/>
      <c r="AA64" s="37"/>
      <c r="AB64" s="37"/>
      <c r="AC64" s="37"/>
      <c r="AD64" s="37"/>
      <c r="AE64" s="37"/>
    </row>
    <row r="65" s="2" customFormat="1" ht="6.96" customHeight="1">
      <c r="A65" s="37"/>
      <c r="B65" s="58"/>
      <c r="C65" s="59"/>
      <c r="D65" s="59"/>
      <c r="E65" s="59"/>
      <c r="F65" s="59"/>
      <c r="G65" s="59"/>
      <c r="H65" s="59"/>
      <c r="I65" s="59"/>
      <c r="J65" s="59"/>
      <c r="K65" s="59"/>
      <c r="L65" s="133"/>
      <c r="S65" s="37"/>
      <c r="T65" s="37"/>
      <c r="U65" s="37"/>
      <c r="V65" s="37"/>
      <c r="W65" s="37"/>
      <c r="X65" s="37"/>
      <c r="Y65" s="37"/>
      <c r="Z65" s="37"/>
      <c r="AA65" s="37"/>
      <c r="AB65" s="37"/>
      <c r="AC65" s="37"/>
      <c r="AD65" s="37"/>
      <c r="AE65" s="37"/>
    </row>
    <row r="69" s="2" customFormat="1" ht="6.96" customHeight="1">
      <c r="A69" s="37"/>
      <c r="B69" s="60"/>
      <c r="C69" s="61"/>
      <c r="D69" s="61"/>
      <c r="E69" s="61"/>
      <c r="F69" s="61"/>
      <c r="G69" s="61"/>
      <c r="H69" s="61"/>
      <c r="I69" s="61"/>
      <c r="J69" s="61"/>
      <c r="K69" s="61"/>
      <c r="L69" s="133"/>
      <c r="S69" s="37"/>
      <c r="T69" s="37"/>
      <c r="U69" s="37"/>
      <c r="V69" s="37"/>
      <c r="W69" s="37"/>
      <c r="X69" s="37"/>
      <c r="Y69" s="37"/>
      <c r="Z69" s="37"/>
      <c r="AA69" s="37"/>
      <c r="AB69" s="37"/>
      <c r="AC69" s="37"/>
      <c r="AD69" s="37"/>
      <c r="AE69" s="37"/>
    </row>
    <row r="70" s="2" customFormat="1" ht="24.96" customHeight="1">
      <c r="A70" s="37"/>
      <c r="B70" s="38"/>
      <c r="C70" s="22" t="s">
        <v>125</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6.96" customHeight="1">
      <c r="A71" s="37"/>
      <c r="B71" s="38"/>
      <c r="C71" s="39"/>
      <c r="D71" s="39"/>
      <c r="E71" s="39"/>
      <c r="F71" s="39"/>
      <c r="G71" s="39"/>
      <c r="H71" s="39"/>
      <c r="I71" s="39"/>
      <c r="J71" s="39"/>
      <c r="K71" s="39"/>
      <c r="L71" s="133"/>
      <c r="S71" s="37"/>
      <c r="T71" s="37"/>
      <c r="U71" s="37"/>
      <c r="V71" s="37"/>
      <c r="W71" s="37"/>
      <c r="X71" s="37"/>
      <c r="Y71" s="37"/>
      <c r="Z71" s="37"/>
      <c r="AA71" s="37"/>
      <c r="AB71" s="37"/>
      <c r="AC71" s="37"/>
      <c r="AD71" s="37"/>
      <c r="AE71" s="37"/>
    </row>
    <row r="72" s="2" customFormat="1" ht="12" customHeight="1">
      <c r="A72" s="37"/>
      <c r="B72" s="38"/>
      <c r="C72" s="31" t="s">
        <v>16</v>
      </c>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6.5" customHeight="1">
      <c r="A73" s="37"/>
      <c r="B73" s="38"/>
      <c r="C73" s="39"/>
      <c r="D73" s="39"/>
      <c r="E73" s="159" t="str">
        <f>E7</f>
        <v>Stavební úpravy Zahradního domu Teplice</v>
      </c>
      <c r="F73" s="31"/>
      <c r="G73" s="31"/>
      <c r="H73" s="31"/>
      <c r="I73" s="39"/>
      <c r="J73" s="39"/>
      <c r="K73" s="39"/>
      <c r="L73" s="133"/>
      <c r="S73" s="37"/>
      <c r="T73" s="37"/>
      <c r="U73" s="37"/>
      <c r="V73" s="37"/>
      <c r="W73" s="37"/>
      <c r="X73" s="37"/>
      <c r="Y73" s="37"/>
      <c r="Z73" s="37"/>
      <c r="AA73" s="37"/>
      <c r="AB73" s="37"/>
      <c r="AC73" s="37"/>
      <c r="AD73" s="37"/>
      <c r="AE73" s="37"/>
    </row>
    <row r="74" s="2" customFormat="1" ht="12" customHeight="1">
      <c r="A74" s="37"/>
      <c r="B74" s="38"/>
      <c r="C74" s="31" t="s">
        <v>102</v>
      </c>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6.5" customHeight="1">
      <c r="A75" s="37"/>
      <c r="B75" s="38"/>
      <c r="C75" s="39"/>
      <c r="D75" s="39"/>
      <c r="E75" s="68" t="str">
        <f>E9</f>
        <v>VON - Vedlejší a ostatní náklady</v>
      </c>
      <c r="F75" s="39"/>
      <c r="G75" s="39"/>
      <c r="H75" s="39"/>
      <c r="I75" s="39"/>
      <c r="J75" s="39"/>
      <c r="K75" s="39"/>
      <c r="L75" s="13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2" customHeight="1">
      <c r="A77" s="37"/>
      <c r="B77" s="38"/>
      <c r="C77" s="31" t="s">
        <v>21</v>
      </c>
      <c r="D77" s="39"/>
      <c r="E77" s="39"/>
      <c r="F77" s="26" t="str">
        <f>F12</f>
        <v xml:space="preserve"> </v>
      </c>
      <c r="G77" s="39"/>
      <c r="H77" s="39"/>
      <c r="I77" s="31" t="s">
        <v>23</v>
      </c>
      <c r="J77" s="71" t="str">
        <f>IF(J12="","",J12)</f>
        <v>22. 10. 2021</v>
      </c>
      <c r="K77" s="39"/>
      <c r="L77" s="133"/>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39"/>
      <c r="J78" s="39"/>
      <c r="K78" s="39"/>
      <c r="L78" s="133"/>
      <c r="S78" s="37"/>
      <c r="T78" s="37"/>
      <c r="U78" s="37"/>
      <c r="V78" s="37"/>
      <c r="W78" s="37"/>
      <c r="X78" s="37"/>
      <c r="Y78" s="37"/>
      <c r="Z78" s="37"/>
      <c r="AA78" s="37"/>
      <c r="AB78" s="37"/>
      <c r="AC78" s="37"/>
      <c r="AD78" s="37"/>
      <c r="AE78" s="37"/>
    </row>
    <row r="79" s="2" customFormat="1" ht="15.15" customHeight="1">
      <c r="A79" s="37"/>
      <c r="B79" s="38"/>
      <c r="C79" s="31" t="s">
        <v>25</v>
      </c>
      <c r="D79" s="39"/>
      <c r="E79" s="39"/>
      <c r="F79" s="26" t="str">
        <f>E15</f>
        <v xml:space="preserve"> </v>
      </c>
      <c r="G79" s="39"/>
      <c r="H79" s="39"/>
      <c r="I79" s="31" t="s">
        <v>30</v>
      </c>
      <c r="J79" s="35" t="str">
        <f>E21</f>
        <v xml:space="preserve"> </v>
      </c>
      <c r="K79" s="39"/>
      <c r="L79" s="133"/>
      <c r="S79" s="37"/>
      <c r="T79" s="37"/>
      <c r="U79" s="37"/>
      <c r="V79" s="37"/>
      <c r="W79" s="37"/>
      <c r="X79" s="37"/>
      <c r="Y79" s="37"/>
      <c r="Z79" s="37"/>
      <c r="AA79" s="37"/>
      <c r="AB79" s="37"/>
      <c r="AC79" s="37"/>
      <c r="AD79" s="37"/>
      <c r="AE79" s="37"/>
    </row>
    <row r="80" s="2" customFormat="1" ht="15.15" customHeight="1">
      <c r="A80" s="37"/>
      <c r="B80" s="38"/>
      <c r="C80" s="31" t="s">
        <v>28</v>
      </c>
      <c r="D80" s="39"/>
      <c r="E80" s="39"/>
      <c r="F80" s="26" t="str">
        <f>IF(E18="","",E18)</f>
        <v>Vyplň údaj</v>
      </c>
      <c r="G80" s="39"/>
      <c r="H80" s="39"/>
      <c r="I80" s="31" t="s">
        <v>32</v>
      </c>
      <c r="J80" s="35" t="str">
        <f>E24</f>
        <v xml:space="preserve"> </v>
      </c>
      <c r="K80" s="39"/>
      <c r="L80" s="133"/>
      <c r="S80" s="37"/>
      <c r="T80" s="37"/>
      <c r="U80" s="37"/>
      <c r="V80" s="37"/>
      <c r="W80" s="37"/>
      <c r="X80" s="37"/>
      <c r="Y80" s="37"/>
      <c r="Z80" s="37"/>
      <c r="AA80" s="37"/>
      <c r="AB80" s="37"/>
      <c r="AC80" s="37"/>
      <c r="AD80" s="37"/>
      <c r="AE80" s="37"/>
    </row>
    <row r="81" s="2" customFormat="1" ht="10.32" customHeight="1">
      <c r="A81" s="37"/>
      <c r="B81" s="38"/>
      <c r="C81" s="39"/>
      <c r="D81" s="39"/>
      <c r="E81" s="39"/>
      <c r="F81" s="39"/>
      <c r="G81" s="39"/>
      <c r="H81" s="39"/>
      <c r="I81" s="39"/>
      <c r="J81" s="39"/>
      <c r="K81" s="39"/>
      <c r="L81" s="133"/>
      <c r="S81" s="37"/>
      <c r="T81" s="37"/>
      <c r="U81" s="37"/>
      <c r="V81" s="37"/>
      <c r="W81" s="37"/>
      <c r="X81" s="37"/>
      <c r="Y81" s="37"/>
      <c r="Z81" s="37"/>
      <c r="AA81" s="37"/>
      <c r="AB81" s="37"/>
      <c r="AC81" s="37"/>
      <c r="AD81" s="37"/>
      <c r="AE81" s="37"/>
    </row>
    <row r="82" s="11" customFormat="1" ht="29.28" customHeight="1">
      <c r="A82" s="176"/>
      <c r="B82" s="177"/>
      <c r="C82" s="178" t="s">
        <v>126</v>
      </c>
      <c r="D82" s="179" t="s">
        <v>54</v>
      </c>
      <c r="E82" s="179" t="s">
        <v>50</v>
      </c>
      <c r="F82" s="179" t="s">
        <v>51</v>
      </c>
      <c r="G82" s="179" t="s">
        <v>127</v>
      </c>
      <c r="H82" s="179" t="s">
        <v>128</v>
      </c>
      <c r="I82" s="179" t="s">
        <v>129</v>
      </c>
      <c r="J82" s="179" t="s">
        <v>106</v>
      </c>
      <c r="K82" s="180" t="s">
        <v>130</v>
      </c>
      <c r="L82" s="181"/>
      <c r="M82" s="91" t="s">
        <v>19</v>
      </c>
      <c r="N82" s="92" t="s">
        <v>39</v>
      </c>
      <c r="O82" s="92" t="s">
        <v>131</v>
      </c>
      <c r="P82" s="92" t="s">
        <v>132</v>
      </c>
      <c r="Q82" s="92" t="s">
        <v>133</v>
      </c>
      <c r="R82" s="92" t="s">
        <v>134</v>
      </c>
      <c r="S82" s="92" t="s">
        <v>135</v>
      </c>
      <c r="T82" s="93" t="s">
        <v>136</v>
      </c>
      <c r="U82" s="176"/>
      <c r="V82" s="176"/>
      <c r="W82" s="176"/>
      <c r="X82" s="176"/>
      <c r="Y82" s="176"/>
      <c r="Z82" s="176"/>
      <c r="AA82" s="176"/>
      <c r="AB82" s="176"/>
      <c r="AC82" s="176"/>
      <c r="AD82" s="176"/>
      <c r="AE82" s="176"/>
    </row>
    <row r="83" s="2" customFormat="1" ht="22.8" customHeight="1">
      <c r="A83" s="37"/>
      <c r="B83" s="38"/>
      <c r="C83" s="98" t="s">
        <v>137</v>
      </c>
      <c r="D83" s="39"/>
      <c r="E83" s="39"/>
      <c r="F83" s="39"/>
      <c r="G83" s="39"/>
      <c r="H83" s="39"/>
      <c r="I83" s="39"/>
      <c r="J83" s="182">
        <f>BK83</f>
        <v>0</v>
      </c>
      <c r="K83" s="39"/>
      <c r="L83" s="43"/>
      <c r="M83" s="94"/>
      <c r="N83" s="183"/>
      <c r="O83" s="95"/>
      <c r="P83" s="184">
        <f>P84</f>
        <v>0</v>
      </c>
      <c r="Q83" s="95"/>
      <c r="R83" s="184">
        <f>R84</f>
        <v>0</v>
      </c>
      <c r="S83" s="95"/>
      <c r="T83" s="185">
        <f>T84</f>
        <v>0</v>
      </c>
      <c r="U83" s="37"/>
      <c r="V83" s="37"/>
      <c r="W83" s="37"/>
      <c r="X83" s="37"/>
      <c r="Y83" s="37"/>
      <c r="Z83" s="37"/>
      <c r="AA83" s="37"/>
      <c r="AB83" s="37"/>
      <c r="AC83" s="37"/>
      <c r="AD83" s="37"/>
      <c r="AE83" s="37"/>
      <c r="AT83" s="16" t="s">
        <v>68</v>
      </c>
      <c r="AU83" s="16" t="s">
        <v>107</v>
      </c>
      <c r="BK83" s="186">
        <f>BK84</f>
        <v>0</v>
      </c>
    </row>
    <row r="84" s="12" customFormat="1" ht="25.92" customHeight="1">
      <c r="A84" s="12"/>
      <c r="B84" s="187"/>
      <c r="C84" s="188"/>
      <c r="D84" s="189" t="s">
        <v>68</v>
      </c>
      <c r="E84" s="190" t="s">
        <v>1582</v>
      </c>
      <c r="F84" s="190" t="s">
        <v>1583</v>
      </c>
      <c r="G84" s="188"/>
      <c r="H84" s="188"/>
      <c r="I84" s="191"/>
      <c r="J84" s="192">
        <f>BK84</f>
        <v>0</v>
      </c>
      <c r="K84" s="188"/>
      <c r="L84" s="193"/>
      <c r="M84" s="194"/>
      <c r="N84" s="195"/>
      <c r="O84" s="195"/>
      <c r="P84" s="196">
        <f>P85+P89+P94</f>
        <v>0</v>
      </c>
      <c r="Q84" s="195"/>
      <c r="R84" s="196">
        <f>R85+R89+R94</f>
        <v>0</v>
      </c>
      <c r="S84" s="195"/>
      <c r="T84" s="197">
        <f>T85+T89+T94</f>
        <v>0</v>
      </c>
      <c r="U84" s="12"/>
      <c r="V84" s="12"/>
      <c r="W84" s="12"/>
      <c r="X84" s="12"/>
      <c r="Y84" s="12"/>
      <c r="Z84" s="12"/>
      <c r="AA84" s="12"/>
      <c r="AB84" s="12"/>
      <c r="AC84" s="12"/>
      <c r="AD84" s="12"/>
      <c r="AE84" s="12"/>
      <c r="AR84" s="198" t="s">
        <v>171</v>
      </c>
      <c r="AT84" s="199" t="s">
        <v>68</v>
      </c>
      <c r="AU84" s="199" t="s">
        <v>69</v>
      </c>
      <c r="AY84" s="198" t="s">
        <v>140</v>
      </c>
      <c r="BK84" s="200">
        <f>BK85+BK89+BK94</f>
        <v>0</v>
      </c>
    </row>
    <row r="85" s="12" customFormat="1" ht="22.8" customHeight="1">
      <c r="A85" s="12"/>
      <c r="B85" s="187"/>
      <c r="C85" s="188"/>
      <c r="D85" s="189" t="s">
        <v>68</v>
      </c>
      <c r="E85" s="201" t="s">
        <v>1584</v>
      </c>
      <c r="F85" s="201" t="s">
        <v>1585</v>
      </c>
      <c r="G85" s="188"/>
      <c r="H85" s="188"/>
      <c r="I85" s="191"/>
      <c r="J85" s="202">
        <f>BK85</f>
        <v>0</v>
      </c>
      <c r="K85" s="188"/>
      <c r="L85" s="193"/>
      <c r="M85" s="194"/>
      <c r="N85" s="195"/>
      <c r="O85" s="195"/>
      <c r="P85" s="196">
        <f>SUM(P86:P88)</f>
        <v>0</v>
      </c>
      <c r="Q85" s="195"/>
      <c r="R85" s="196">
        <f>SUM(R86:R88)</f>
        <v>0</v>
      </c>
      <c r="S85" s="195"/>
      <c r="T85" s="197">
        <f>SUM(T86:T88)</f>
        <v>0</v>
      </c>
      <c r="U85" s="12"/>
      <c r="V85" s="12"/>
      <c r="W85" s="12"/>
      <c r="X85" s="12"/>
      <c r="Y85" s="12"/>
      <c r="Z85" s="12"/>
      <c r="AA85" s="12"/>
      <c r="AB85" s="12"/>
      <c r="AC85" s="12"/>
      <c r="AD85" s="12"/>
      <c r="AE85" s="12"/>
      <c r="AR85" s="198" t="s">
        <v>171</v>
      </c>
      <c r="AT85" s="199" t="s">
        <v>68</v>
      </c>
      <c r="AU85" s="199" t="s">
        <v>77</v>
      </c>
      <c r="AY85" s="198" t="s">
        <v>140</v>
      </c>
      <c r="BK85" s="200">
        <f>SUM(BK86:BK88)</f>
        <v>0</v>
      </c>
    </row>
    <row r="86" s="2" customFormat="1" ht="16.5" customHeight="1">
      <c r="A86" s="37"/>
      <c r="B86" s="38"/>
      <c r="C86" s="203" t="s">
        <v>77</v>
      </c>
      <c r="D86" s="203" t="s">
        <v>142</v>
      </c>
      <c r="E86" s="204" t="s">
        <v>1586</v>
      </c>
      <c r="F86" s="205" t="s">
        <v>1587</v>
      </c>
      <c r="G86" s="206" t="s">
        <v>1396</v>
      </c>
      <c r="H86" s="207">
        <v>1</v>
      </c>
      <c r="I86" s="208"/>
      <c r="J86" s="209">
        <f>ROUND(I86*H86,2)</f>
        <v>0</v>
      </c>
      <c r="K86" s="205" t="s">
        <v>146</v>
      </c>
      <c r="L86" s="43"/>
      <c r="M86" s="210" t="s">
        <v>19</v>
      </c>
      <c r="N86" s="211" t="s">
        <v>40</v>
      </c>
      <c r="O86" s="83"/>
      <c r="P86" s="212">
        <f>O86*H86</f>
        <v>0</v>
      </c>
      <c r="Q86" s="212">
        <v>0</v>
      </c>
      <c r="R86" s="212">
        <f>Q86*H86</f>
        <v>0</v>
      </c>
      <c r="S86" s="212">
        <v>0</v>
      </c>
      <c r="T86" s="213">
        <f>S86*H86</f>
        <v>0</v>
      </c>
      <c r="U86" s="37"/>
      <c r="V86" s="37"/>
      <c r="W86" s="37"/>
      <c r="X86" s="37"/>
      <c r="Y86" s="37"/>
      <c r="Z86" s="37"/>
      <c r="AA86" s="37"/>
      <c r="AB86" s="37"/>
      <c r="AC86" s="37"/>
      <c r="AD86" s="37"/>
      <c r="AE86" s="37"/>
      <c r="AR86" s="214" t="s">
        <v>1588</v>
      </c>
      <c r="AT86" s="214" t="s">
        <v>142</v>
      </c>
      <c r="AU86" s="214" t="s">
        <v>79</v>
      </c>
      <c r="AY86" s="16" t="s">
        <v>140</v>
      </c>
      <c r="BE86" s="215">
        <f>IF(N86="základní",J86,0)</f>
        <v>0</v>
      </c>
      <c r="BF86" s="215">
        <f>IF(N86="snížená",J86,0)</f>
        <v>0</v>
      </c>
      <c r="BG86" s="215">
        <f>IF(N86="zákl. přenesená",J86,0)</f>
        <v>0</v>
      </c>
      <c r="BH86" s="215">
        <f>IF(N86="sníž. přenesená",J86,0)</f>
        <v>0</v>
      </c>
      <c r="BI86" s="215">
        <f>IF(N86="nulová",J86,0)</f>
        <v>0</v>
      </c>
      <c r="BJ86" s="16" t="s">
        <v>77</v>
      </c>
      <c r="BK86" s="215">
        <f>ROUND(I86*H86,2)</f>
        <v>0</v>
      </c>
      <c r="BL86" s="16" t="s">
        <v>1588</v>
      </c>
      <c r="BM86" s="214" t="s">
        <v>1589</v>
      </c>
    </row>
    <row r="87" s="2" customFormat="1">
      <c r="A87" s="37"/>
      <c r="B87" s="38"/>
      <c r="C87" s="39"/>
      <c r="D87" s="216" t="s">
        <v>149</v>
      </c>
      <c r="E87" s="39"/>
      <c r="F87" s="217" t="s">
        <v>1590</v>
      </c>
      <c r="G87" s="39"/>
      <c r="H87" s="39"/>
      <c r="I87" s="218"/>
      <c r="J87" s="39"/>
      <c r="K87" s="39"/>
      <c r="L87" s="43"/>
      <c r="M87" s="219"/>
      <c r="N87" s="220"/>
      <c r="O87" s="83"/>
      <c r="P87" s="83"/>
      <c r="Q87" s="83"/>
      <c r="R87" s="83"/>
      <c r="S87" s="83"/>
      <c r="T87" s="84"/>
      <c r="U87" s="37"/>
      <c r="V87" s="37"/>
      <c r="W87" s="37"/>
      <c r="X87" s="37"/>
      <c r="Y87" s="37"/>
      <c r="Z87" s="37"/>
      <c r="AA87" s="37"/>
      <c r="AB87" s="37"/>
      <c r="AC87" s="37"/>
      <c r="AD87" s="37"/>
      <c r="AE87" s="37"/>
      <c r="AT87" s="16" t="s">
        <v>149</v>
      </c>
      <c r="AU87" s="16" t="s">
        <v>79</v>
      </c>
    </row>
    <row r="88" s="2" customFormat="1">
      <c r="A88" s="37"/>
      <c r="B88" s="38"/>
      <c r="C88" s="39"/>
      <c r="D88" s="223" t="s">
        <v>391</v>
      </c>
      <c r="E88" s="39"/>
      <c r="F88" s="243" t="s">
        <v>1591</v>
      </c>
      <c r="G88" s="39"/>
      <c r="H88" s="39"/>
      <c r="I88" s="218"/>
      <c r="J88" s="39"/>
      <c r="K88" s="39"/>
      <c r="L88" s="43"/>
      <c r="M88" s="219"/>
      <c r="N88" s="220"/>
      <c r="O88" s="83"/>
      <c r="P88" s="83"/>
      <c r="Q88" s="83"/>
      <c r="R88" s="83"/>
      <c r="S88" s="83"/>
      <c r="T88" s="84"/>
      <c r="U88" s="37"/>
      <c r="V88" s="37"/>
      <c r="W88" s="37"/>
      <c r="X88" s="37"/>
      <c r="Y88" s="37"/>
      <c r="Z88" s="37"/>
      <c r="AA88" s="37"/>
      <c r="AB88" s="37"/>
      <c r="AC88" s="37"/>
      <c r="AD88" s="37"/>
      <c r="AE88" s="37"/>
      <c r="AT88" s="16" t="s">
        <v>391</v>
      </c>
      <c r="AU88" s="16" t="s">
        <v>79</v>
      </c>
    </row>
    <row r="89" s="12" customFormat="1" ht="22.8" customHeight="1">
      <c r="A89" s="12"/>
      <c r="B89" s="187"/>
      <c r="C89" s="188"/>
      <c r="D89" s="189" t="s">
        <v>68</v>
      </c>
      <c r="E89" s="201" t="s">
        <v>1592</v>
      </c>
      <c r="F89" s="201" t="s">
        <v>1593</v>
      </c>
      <c r="G89" s="188"/>
      <c r="H89" s="188"/>
      <c r="I89" s="191"/>
      <c r="J89" s="202">
        <f>BK89</f>
        <v>0</v>
      </c>
      <c r="K89" s="188"/>
      <c r="L89" s="193"/>
      <c r="M89" s="194"/>
      <c r="N89" s="195"/>
      <c r="O89" s="195"/>
      <c r="P89" s="196">
        <f>SUM(P90:P93)</f>
        <v>0</v>
      </c>
      <c r="Q89" s="195"/>
      <c r="R89" s="196">
        <f>SUM(R90:R93)</f>
        <v>0</v>
      </c>
      <c r="S89" s="195"/>
      <c r="T89" s="197">
        <f>SUM(T90:T93)</f>
        <v>0</v>
      </c>
      <c r="U89" s="12"/>
      <c r="V89" s="12"/>
      <c r="W89" s="12"/>
      <c r="X89" s="12"/>
      <c r="Y89" s="12"/>
      <c r="Z89" s="12"/>
      <c r="AA89" s="12"/>
      <c r="AB89" s="12"/>
      <c r="AC89" s="12"/>
      <c r="AD89" s="12"/>
      <c r="AE89" s="12"/>
      <c r="AR89" s="198" t="s">
        <v>171</v>
      </c>
      <c r="AT89" s="199" t="s">
        <v>68</v>
      </c>
      <c r="AU89" s="199" t="s">
        <v>77</v>
      </c>
      <c r="AY89" s="198" t="s">
        <v>140</v>
      </c>
      <c r="BK89" s="200">
        <f>SUM(BK90:BK93)</f>
        <v>0</v>
      </c>
    </row>
    <row r="90" s="2" customFormat="1" ht="16.5" customHeight="1">
      <c r="A90" s="37"/>
      <c r="B90" s="38"/>
      <c r="C90" s="203" t="s">
        <v>79</v>
      </c>
      <c r="D90" s="203" t="s">
        <v>142</v>
      </c>
      <c r="E90" s="204" t="s">
        <v>1594</v>
      </c>
      <c r="F90" s="205" t="s">
        <v>1593</v>
      </c>
      <c r="G90" s="206" t="s">
        <v>1396</v>
      </c>
      <c r="H90" s="207">
        <v>1</v>
      </c>
      <c r="I90" s="208"/>
      <c r="J90" s="209">
        <f>ROUND(I90*H90,2)</f>
        <v>0</v>
      </c>
      <c r="K90" s="205" t="s">
        <v>146</v>
      </c>
      <c r="L90" s="43"/>
      <c r="M90" s="210" t="s">
        <v>19</v>
      </c>
      <c r="N90" s="211" t="s">
        <v>40</v>
      </c>
      <c r="O90" s="83"/>
      <c r="P90" s="212">
        <f>O90*H90</f>
        <v>0</v>
      </c>
      <c r="Q90" s="212">
        <v>0</v>
      </c>
      <c r="R90" s="212">
        <f>Q90*H90</f>
        <v>0</v>
      </c>
      <c r="S90" s="212">
        <v>0</v>
      </c>
      <c r="T90" s="213">
        <f>S90*H90</f>
        <v>0</v>
      </c>
      <c r="U90" s="37"/>
      <c r="V90" s="37"/>
      <c r="W90" s="37"/>
      <c r="X90" s="37"/>
      <c r="Y90" s="37"/>
      <c r="Z90" s="37"/>
      <c r="AA90" s="37"/>
      <c r="AB90" s="37"/>
      <c r="AC90" s="37"/>
      <c r="AD90" s="37"/>
      <c r="AE90" s="37"/>
      <c r="AR90" s="214" t="s">
        <v>1588</v>
      </c>
      <c r="AT90" s="214" t="s">
        <v>142</v>
      </c>
      <c r="AU90" s="214" t="s">
        <v>79</v>
      </c>
      <c r="AY90" s="16" t="s">
        <v>140</v>
      </c>
      <c r="BE90" s="215">
        <f>IF(N90="základní",J90,0)</f>
        <v>0</v>
      </c>
      <c r="BF90" s="215">
        <f>IF(N90="snížená",J90,0)</f>
        <v>0</v>
      </c>
      <c r="BG90" s="215">
        <f>IF(N90="zákl. přenesená",J90,0)</f>
        <v>0</v>
      </c>
      <c r="BH90" s="215">
        <f>IF(N90="sníž. přenesená",J90,0)</f>
        <v>0</v>
      </c>
      <c r="BI90" s="215">
        <f>IF(N90="nulová",J90,0)</f>
        <v>0</v>
      </c>
      <c r="BJ90" s="16" t="s">
        <v>77</v>
      </c>
      <c r="BK90" s="215">
        <f>ROUND(I90*H90,2)</f>
        <v>0</v>
      </c>
      <c r="BL90" s="16" t="s">
        <v>1588</v>
      </c>
      <c r="BM90" s="214" t="s">
        <v>1595</v>
      </c>
    </row>
    <row r="91" s="2" customFormat="1">
      <c r="A91" s="37"/>
      <c r="B91" s="38"/>
      <c r="C91" s="39"/>
      <c r="D91" s="216" t="s">
        <v>149</v>
      </c>
      <c r="E91" s="39"/>
      <c r="F91" s="217" t="s">
        <v>1596</v>
      </c>
      <c r="G91" s="39"/>
      <c r="H91" s="39"/>
      <c r="I91" s="218"/>
      <c r="J91" s="39"/>
      <c r="K91" s="39"/>
      <c r="L91" s="43"/>
      <c r="M91" s="219"/>
      <c r="N91" s="220"/>
      <c r="O91" s="83"/>
      <c r="P91" s="83"/>
      <c r="Q91" s="83"/>
      <c r="R91" s="83"/>
      <c r="S91" s="83"/>
      <c r="T91" s="84"/>
      <c r="U91" s="37"/>
      <c r="V91" s="37"/>
      <c r="W91" s="37"/>
      <c r="X91" s="37"/>
      <c r="Y91" s="37"/>
      <c r="Z91" s="37"/>
      <c r="AA91" s="37"/>
      <c r="AB91" s="37"/>
      <c r="AC91" s="37"/>
      <c r="AD91" s="37"/>
      <c r="AE91" s="37"/>
      <c r="AT91" s="16" t="s">
        <v>149</v>
      </c>
      <c r="AU91" s="16" t="s">
        <v>79</v>
      </c>
    </row>
    <row r="92" s="2" customFormat="1">
      <c r="A92" s="37"/>
      <c r="B92" s="38"/>
      <c r="C92" s="39"/>
      <c r="D92" s="223" t="s">
        <v>1221</v>
      </c>
      <c r="E92" s="39"/>
      <c r="F92" s="243" t="s">
        <v>1597</v>
      </c>
      <c r="G92" s="39"/>
      <c r="H92" s="39"/>
      <c r="I92" s="218"/>
      <c r="J92" s="39"/>
      <c r="K92" s="39"/>
      <c r="L92" s="43"/>
      <c r="M92" s="219"/>
      <c r="N92" s="220"/>
      <c r="O92" s="83"/>
      <c r="P92" s="83"/>
      <c r="Q92" s="83"/>
      <c r="R92" s="83"/>
      <c r="S92" s="83"/>
      <c r="T92" s="84"/>
      <c r="U92" s="37"/>
      <c r="V92" s="37"/>
      <c r="W92" s="37"/>
      <c r="X92" s="37"/>
      <c r="Y92" s="37"/>
      <c r="Z92" s="37"/>
      <c r="AA92" s="37"/>
      <c r="AB92" s="37"/>
      <c r="AC92" s="37"/>
      <c r="AD92" s="37"/>
      <c r="AE92" s="37"/>
      <c r="AT92" s="16" t="s">
        <v>1221</v>
      </c>
      <c r="AU92" s="16" t="s">
        <v>79</v>
      </c>
    </row>
    <row r="93" s="2" customFormat="1">
      <c r="A93" s="37"/>
      <c r="B93" s="38"/>
      <c r="C93" s="39"/>
      <c r="D93" s="223" t="s">
        <v>391</v>
      </c>
      <c r="E93" s="39"/>
      <c r="F93" s="243" t="s">
        <v>1598</v>
      </c>
      <c r="G93" s="39"/>
      <c r="H93" s="39"/>
      <c r="I93" s="218"/>
      <c r="J93" s="39"/>
      <c r="K93" s="39"/>
      <c r="L93" s="43"/>
      <c r="M93" s="219"/>
      <c r="N93" s="220"/>
      <c r="O93" s="83"/>
      <c r="P93" s="83"/>
      <c r="Q93" s="83"/>
      <c r="R93" s="83"/>
      <c r="S93" s="83"/>
      <c r="T93" s="84"/>
      <c r="U93" s="37"/>
      <c r="V93" s="37"/>
      <c r="W93" s="37"/>
      <c r="X93" s="37"/>
      <c r="Y93" s="37"/>
      <c r="Z93" s="37"/>
      <c r="AA93" s="37"/>
      <c r="AB93" s="37"/>
      <c r="AC93" s="37"/>
      <c r="AD93" s="37"/>
      <c r="AE93" s="37"/>
      <c r="AT93" s="16" t="s">
        <v>391</v>
      </c>
      <c r="AU93" s="16" t="s">
        <v>79</v>
      </c>
    </row>
    <row r="94" s="12" customFormat="1" ht="22.8" customHeight="1">
      <c r="A94" s="12"/>
      <c r="B94" s="187"/>
      <c r="C94" s="188"/>
      <c r="D94" s="189" t="s">
        <v>68</v>
      </c>
      <c r="E94" s="201" t="s">
        <v>1599</v>
      </c>
      <c r="F94" s="201" t="s">
        <v>1600</v>
      </c>
      <c r="G94" s="188"/>
      <c r="H94" s="188"/>
      <c r="I94" s="191"/>
      <c r="J94" s="202">
        <f>BK94</f>
        <v>0</v>
      </c>
      <c r="K94" s="188"/>
      <c r="L94" s="193"/>
      <c r="M94" s="194"/>
      <c r="N94" s="195"/>
      <c r="O94" s="195"/>
      <c r="P94" s="196">
        <f>SUM(P95:P96)</f>
        <v>0</v>
      </c>
      <c r="Q94" s="195"/>
      <c r="R94" s="196">
        <f>SUM(R95:R96)</f>
        <v>0</v>
      </c>
      <c r="S94" s="195"/>
      <c r="T94" s="197">
        <f>SUM(T95:T96)</f>
        <v>0</v>
      </c>
      <c r="U94" s="12"/>
      <c r="V94" s="12"/>
      <c r="W94" s="12"/>
      <c r="X94" s="12"/>
      <c r="Y94" s="12"/>
      <c r="Z94" s="12"/>
      <c r="AA94" s="12"/>
      <c r="AB94" s="12"/>
      <c r="AC94" s="12"/>
      <c r="AD94" s="12"/>
      <c r="AE94" s="12"/>
      <c r="AR94" s="198" t="s">
        <v>171</v>
      </c>
      <c r="AT94" s="199" t="s">
        <v>68</v>
      </c>
      <c r="AU94" s="199" t="s">
        <v>77</v>
      </c>
      <c r="AY94" s="198" t="s">
        <v>140</v>
      </c>
      <c r="BK94" s="200">
        <f>SUM(BK95:BK96)</f>
        <v>0</v>
      </c>
    </row>
    <row r="95" s="2" customFormat="1" ht="16.5" customHeight="1">
      <c r="A95" s="37"/>
      <c r="B95" s="38"/>
      <c r="C95" s="203" t="s">
        <v>159</v>
      </c>
      <c r="D95" s="203" t="s">
        <v>142</v>
      </c>
      <c r="E95" s="204" t="s">
        <v>1601</v>
      </c>
      <c r="F95" s="205" t="s">
        <v>1602</v>
      </c>
      <c r="G95" s="206" t="s">
        <v>1396</v>
      </c>
      <c r="H95" s="207">
        <v>1</v>
      </c>
      <c r="I95" s="208"/>
      <c r="J95" s="209">
        <f>ROUND(I95*H95,2)</f>
        <v>0</v>
      </c>
      <c r="K95" s="205" t="s">
        <v>146</v>
      </c>
      <c r="L95" s="43"/>
      <c r="M95" s="210" t="s">
        <v>19</v>
      </c>
      <c r="N95" s="211" t="s">
        <v>40</v>
      </c>
      <c r="O95" s="83"/>
      <c r="P95" s="212">
        <f>O95*H95</f>
        <v>0</v>
      </c>
      <c r="Q95" s="212">
        <v>0</v>
      </c>
      <c r="R95" s="212">
        <f>Q95*H95</f>
        <v>0</v>
      </c>
      <c r="S95" s="212">
        <v>0</v>
      </c>
      <c r="T95" s="213">
        <f>S95*H95</f>
        <v>0</v>
      </c>
      <c r="U95" s="37"/>
      <c r="V95" s="37"/>
      <c r="W95" s="37"/>
      <c r="X95" s="37"/>
      <c r="Y95" s="37"/>
      <c r="Z95" s="37"/>
      <c r="AA95" s="37"/>
      <c r="AB95" s="37"/>
      <c r="AC95" s="37"/>
      <c r="AD95" s="37"/>
      <c r="AE95" s="37"/>
      <c r="AR95" s="214" t="s">
        <v>1588</v>
      </c>
      <c r="AT95" s="214" t="s">
        <v>142</v>
      </c>
      <c r="AU95" s="214" t="s">
        <v>79</v>
      </c>
      <c r="AY95" s="16" t="s">
        <v>140</v>
      </c>
      <c r="BE95" s="215">
        <f>IF(N95="základní",J95,0)</f>
        <v>0</v>
      </c>
      <c r="BF95" s="215">
        <f>IF(N95="snížená",J95,0)</f>
        <v>0</v>
      </c>
      <c r="BG95" s="215">
        <f>IF(N95="zákl. přenesená",J95,0)</f>
        <v>0</v>
      </c>
      <c r="BH95" s="215">
        <f>IF(N95="sníž. přenesená",J95,0)</f>
        <v>0</v>
      </c>
      <c r="BI95" s="215">
        <f>IF(N95="nulová",J95,0)</f>
        <v>0</v>
      </c>
      <c r="BJ95" s="16" t="s">
        <v>77</v>
      </c>
      <c r="BK95" s="215">
        <f>ROUND(I95*H95,2)</f>
        <v>0</v>
      </c>
      <c r="BL95" s="16" t="s">
        <v>1588</v>
      </c>
      <c r="BM95" s="214" t="s">
        <v>1603</v>
      </c>
    </row>
    <row r="96" s="2" customFormat="1">
      <c r="A96" s="37"/>
      <c r="B96" s="38"/>
      <c r="C96" s="39"/>
      <c r="D96" s="216" t="s">
        <v>149</v>
      </c>
      <c r="E96" s="39"/>
      <c r="F96" s="217" t="s">
        <v>1604</v>
      </c>
      <c r="G96" s="39"/>
      <c r="H96" s="39"/>
      <c r="I96" s="218"/>
      <c r="J96" s="39"/>
      <c r="K96" s="39"/>
      <c r="L96" s="43"/>
      <c r="M96" s="247"/>
      <c r="N96" s="248"/>
      <c r="O96" s="249"/>
      <c r="P96" s="249"/>
      <c r="Q96" s="249"/>
      <c r="R96" s="249"/>
      <c r="S96" s="249"/>
      <c r="T96" s="250"/>
      <c r="U96" s="37"/>
      <c r="V96" s="37"/>
      <c r="W96" s="37"/>
      <c r="X96" s="37"/>
      <c r="Y96" s="37"/>
      <c r="Z96" s="37"/>
      <c r="AA96" s="37"/>
      <c r="AB96" s="37"/>
      <c r="AC96" s="37"/>
      <c r="AD96" s="37"/>
      <c r="AE96" s="37"/>
      <c r="AT96" s="16" t="s">
        <v>149</v>
      </c>
      <c r="AU96" s="16" t="s">
        <v>79</v>
      </c>
    </row>
    <row r="97" s="2" customFormat="1" ht="6.96" customHeight="1">
      <c r="A97" s="37"/>
      <c r="B97" s="58"/>
      <c r="C97" s="59"/>
      <c r="D97" s="59"/>
      <c r="E97" s="59"/>
      <c r="F97" s="59"/>
      <c r="G97" s="59"/>
      <c r="H97" s="59"/>
      <c r="I97" s="59"/>
      <c r="J97" s="59"/>
      <c r="K97" s="59"/>
      <c r="L97" s="43"/>
      <c r="M97" s="37"/>
      <c r="O97" s="37"/>
      <c r="P97" s="37"/>
      <c r="Q97" s="37"/>
      <c r="R97" s="37"/>
      <c r="S97" s="37"/>
      <c r="T97" s="37"/>
      <c r="U97" s="37"/>
      <c r="V97" s="37"/>
      <c r="W97" s="37"/>
      <c r="X97" s="37"/>
      <c r="Y97" s="37"/>
      <c r="Z97" s="37"/>
      <c r="AA97" s="37"/>
      <c r="AB97" s="37"/>
      <c r="AC97" s="37"/>
      <c r="AD97" s="37"/>
      <c r="AE97" s="37"/>
    </row>
  </sheetData>
  <sheetProtection sheet="1" autoFilter="0" formatColumns="0" formatRows="0" objects="1" scenarios="1" spinCount="100000" saltValue="UqRIw9f3oc2mHDAbd92K1bpPw8Xl4iiEDzbGNMCrNO1wnvDqL56AH/VGBZKNC1dac6+9HYG0xXUfrPM84oWiUw==" hashValue="jBlUVggWf9IMF/X6sQnM+n1pcLklZgDPG3ZaTl5wbwJ0aip2j+pKCMMlsAjgstD+hq4WYJ8EHcG3EfBl0Y3J5g==" algorithmName="SHA-512" password="CC35"/>
  <autoFilter ref="C82:K96"/>
  <mergeCells count="9">
    <mergeCell ref="E7:H7"/>
    <mergeCell ref="E9:H9"/>
    <mergeCell ref="E18:H18"/>
    <mergeCell ref="E27:H27"/>
    <mergeCell ref="E48:H48"/>
    <mergeCell ref="E50:H50"/>
    <mergeCell ref="E73:H73"/>
    <mergeCell ref="E75:H75"/>
    <mergeCell ref="L2:V2"/>
  </mergeCells>
  <hyperlinks>
    <hyperlink ref="F87" r:id="rId1" display="https://podminky.urs.cz/item/CS_URS_2021_02/013294000"/>
    <hyperlink ref="F91" r:id="rId2" display="https://podminky.urs.cz/item/CS_URS_2021_02/030001000"/>
    <hyperlink ref="F96" r:id="rId3" display="https://podminky.urs.cz/item/CS_URS_2021_02/091404000"/>
  </hyperlinks>
  <pageMargins left="0.39375" right="0.39375" top="0.39375" bottom="0.39375" header="0" footer="0"/>
  <pageSetup paperSize="9" orientation="portrait" blackAndWhite="1" fitToHeight="100"/>
  <headerFooter>
    <oddFooter>&amp;CStrana &amp;P z &amp;N</oddFooter>
  </headerFooter>
  <drawing r:id="rId4"/>
</worksheet>
</file>

<file path=docProps/core.xml><?xml version="1.0" encoding="utf-8"?>
<cp:coreProperties xmlns:dc="http://purl.org/dc/elements/1.1/" xmlns:dcterms="http://purl.org/dc/terms/" xmlns:xsi="http://www.w3.org/2001/XMLSchema-instance" xmlns:cp="http://schemas.openxmlformats.org/package/2006/metadata/core-properties">
  <dc:creator>Zbyněk Jarolím</dc:creator>
  <cp:lastModifiedBy>Zbyněk Jarolím</cp:lastModifiedBy>
  <dcterms:created xsi:type="dcterms:W3CDTF">2022-04-05T08:15:35Z</dcterms:created>
  <dcterms:modified xsi:type="dcterms:W3CDTF">2022-04-05T08:15:50Z</dcterms:modified>
</cp:coreProperties>
</file>